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leksandra\Desktop\ТАРИФ 2021\"/>
    </mc:Choice>
  </mc:AlternateContent>
  <bookViews>
    <workbookView xWindow="0" yWindow="0" windowWidth="20490" windowHeight="8310" activeTab="1"/>
  </bookViews>
  <sheets>
    <sheet name="структура тарифу 2021" sheetId="4" r:id="rId1"/>
    <sheet name="структура діючого тарифу" sheetId="6" r:id="rId2"/>
  </sheets>
  <definedNames>
    <definedName name="_xlnm.Print_Area" localSheetId="0">'структура тарифу 2021'!$A$1:$J$43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41" i="6" l="1"/>
  <c r="K41" i="6"/>
  <c r="N40" i="6"/>
  <c r="K40" i="6"/>
  <c r="H40" i="6"/>
  <c r="H41" i="6" s="1"/>
  <c r="E40" i="6"/>
  <c r="E41" i="6" s="1"/>
  <c r="L9" i="6"/>
  <c r="M9" i="6"/>
  <c r="O9" i="6"/>
  <c r="E10" i="6"/>
  <c r="E9" i="6" s="1"/>
  <c r="F10" i="6"/>
  <c r="F9" i="6" s="1"/>
  <c r="F35" i="6" s="1"/>
  <c r="H10" i="6"/>
  <c r="H9" i="6" s="1"/>
  <c r="F11" i="6"/>
  <c r="I11" i="6"/>
  <c r="I10" i="6" s="1"/>
  <c r="F12" i="6"/>
  <c r="I12" i="6"/>
  <c r="F13" i="6"/>
  <c r="I13" i="6"/>
  <c r="E14" i="6"/>
  <c r="F14" i="6"/>
  <c r="H14" i="6"/>
  <c r="F15" i="6"/>
  <c r="I15" i="6"/>
  <c r="I14" i="6" s="1"/>
  <c r="F16" i="6"/>
  <c r="I16" i="6"/>
  <c r="F17" i="6"/>
  <c r="I17" i="6"/>
  <c r="E18" i="6"/>
  <c r="F18" i="6"/>
  <c r="H18" i="6"/>
  <c r="F19" i="6"/>
  <c r="I19" i="6"/>
  <c r="I18" i="6" s="1"/>
  <c r="F20" i="6"/>
  <c r="I20" i="6"/>
  <c r="F21" i="6"/>
  <c r="I21" i="6"/>
  <c r="F22" i="6"/>
  <c r="I22" i="6"/>
  <c r="E23" i="6"/>
  <c r="F23" i="6"/>
  <c r="H23" i="6"/>
  <c r="F24" i="6"/>
  <c r="I24" i="6"/>
  <c r="I23" i="6" s="1"/>
  <c r="F25" i="6"/>
  <c r="I25" i="6"/>
  <c r="F26" i="6"/>
  <c r="I26" i="6"/>
  <c r="F27" i="6"/>
  <c r="I27" i="6"/>
  <c r="E28" i="6"/>
  <c r="F28" i="6"/>
  <c r="H28" i="6"/>
  <c r="L28" i="6"/>
  <c r="M28" i="6"/>
  <c r="O28" i="6"/>
  <c r="F29" i="6"/>
  <c r="I29" i="6"/>
  <c r="I28" i="6" s="1"/>
  <c r="F30" i="6"/>
  <c r="I30" i="6"/>
  <c r="F32" i="6"/>
  <c r="I32" i="6"/>
  <c r="F34" i="6"/>
  <c r="K35" i="6"/>
  <c r="L35" i="6"/>
  <c r="N35" i="6"/>
  <c r="O35" i="6"/>
  <c r="F36" i="6"/>
  <c r="K37" i="6"/>
  <c r="M35" i="6" s="1"/>
  <c r="N37" i="6"/>
  <c r="P9" i="6" s="1"/>
  <c r="K39" i="6"/>
  <c r="N39" i="6"/>
  <c r="I9" i="6" l="1"/>
  <c r="I35" i="6" s="1"/>
  <c r="H35" i="6"/>
  <c r="E35" i="6"/>
  <c r="P35" i="6"/>
  <c r="P28" i="6"/>
  <c r="H40" i="4"/>
  <c r="H39" i="4"/>
  <c r="E40" i="4"/>
  <c r="E39" i="4"/>
  <c r="I35" i="4"/>
  <c r="I33" i="4"/>
  <c r="I30" i="4"/>
  <c r="F30" i="4"/>
  <c r="H37" i="6" l="1"/>
  <c r="E37" i="6"/>
  <c r="F35" i="4"/>
  <c r="F33" i="4"/>
  <c r="I31" i="4"/>
  <c r="F31" i="4"/>
  <c r="I29" i="4"/>
  <c r="F29" i="4"/>
  <c r="I28" i="4"/>
  <c r="F28" i="4"/>
  <c r="I27" i="4"/>
  <c r="H27" i="4"/>
  <c r="E27" i="4"/>
  <c r="I26" i="4"/>
  <c r="F26" i="4"/>
  <c r="I25" i="4"/>
  <c r="F25" i="4"/>
  <c r="I24" i="4"/>
  <c r="F24" i="4"/>
  <c r="I23" i="4"/>
  <c r="F23" i="4"/>
  <c r="F22" i="4" s="1"/>
  <c r="I22" i="4"/>
  <c r="H22" i="4"/>
  <c r="E22" i="4"/>
  <c r="I21" i="4"/>
  <c r="F21" i="4"/>
  <c r="I20" i="4"/>
  <c r="F20" i="4"/>
  <c r="I19" i="4"/>
  <c r="F19" i="4"/>
  <c r="I18" i="4"/>
  <c r="F18" i="4"/>
  <c r="F17" i="4" s="1"/>
  <c r="I17" i="4"/>
  <c r="H17" i="4"/>
  <c r="E17" i="4"/>
  <c r="I16" i="4"/>
  <c r="F16" i="4"/>
  <c r="I15" i="4"/>
  <c r="F15" i="4"/>
  <c r="I14" i="4"/>
  <c r="F14" i="4"/>
  <c r="F13" i="4" s="1"/>
  <c r="I13" i="4"/>
  <c r="H13" i="4"/>
  <c r="E13" i="4"/>
  <c r="I12" i="4"/>
  <c r="F12" i="4"/>
  <c r="I11" i="4"/>
  <c r="F11" i="4"/>
  <c r="I10" i="4"/>
  <c r="F10" i="4"/>
  <c r="F9" i="4" s="1"/>
  <c r="I9" i="4"/>
  <c r="H9" i="4"/>
  <c r="E9" i="4"/>
  <c r="G10" i="6" l="1"/>
  <c r="G14" i="6"/>
  <c r="G18" i="6"/>
  <c r="G23" i="6"/>
  <c r="G28" i="6"/>
  <c r="E39" i="6"/>
  <c r="G11" i="6"/>
  <c r="G12" i="6"/>
  <c r="G13" i="6"/>
  <c r="G15" i="6"/>
  <c r="G16" i="6"/>
  <c r="G17" i="6"/>
  <c r="G19" i="6"/>
  <c r="G20" i="6"/>
  <c r="G21" i="6"/>
  <c r="G22" i="6"/>
  <c r="G24" i="6"/>
  <c r="G25" i="6"/>
  <c r="G26" i="6"/>
  <c r="G27" i="6"/>
  <c r="G29" i="6"/>
  <c r="G30" i="6"/>
  <c r="G32" i="6"/>
  <c r="G34" i="6"/>
  <c r="G36" i="6"/>
  <c r="G9" i="6"/>
  <c r="J10" i="6"/>
  <c r="J11" i="6"/>
  <c r="J12" i="6"/>
  <c r="J13" i="6"/>
  <c r="J14" i="6"/>
  <c r="J15" i="6"/>
  <c r="J16" i="6"/>
  <c r="J17" i="6"/>
  <c r="J18" i="6"/>
  <c r="J19" i="6"/>
  <c r="J20" i="6"/>
  <c r="J21" i="6"/>
  <c r="J22" i="6"/>
  <c r="J23" i="6"/>
  <c r="J24" i="6"/>
  <c r="J25" i="6"/>
  <c r="J26" i="6"/>
  <c r="J27" i="6"/>
  <c r="J28" i="6"/>
  <c r="J29" i="6"/>
  <c r="J30" i="6"/>
  <c r="J32" i="6"/>
  <c r="H39" i="6"/>
  <c r="J9" i="6"/>
  <c r="G35" i="6"/>
  <c r="J35" i="6"/>
  <c r="E8" i="4"/>
  <c r="I8" i="4"/>
  <c r="I34" i="4" s="1"/>
  <c r="H8" i="4"/>
  <c r="H34" i="4" s="1"/>
  <c r="H36" i="4" s="1"/>
  <c r="E34" i="4"/>
  <c r="E36" i="4" s="1"/>
  <c r="F8" i="4"/>
  <c r="J33" i="4" l="1"/>
  <c r="J35" i="4"/>
  <c r="G34" i="4"/>
  <c r="G30" i="4"/>
  <c r="J34" i="4"/>
  <c r="J30" i="4"/>
  <c r="J27" i="4"/>
  <c r="J8" i="4"/>
  <c r="J17" i="4"/>
  <c r="G8" i="4"/>
  <c r="G22" i="4"/>
  <c r="G13" i="4"/>
  <c r="J13" i="4"/>
  <c r="J9" i="4"/>
  <c r="J22" i="4"/>
  <c r="G35" i="4"/>
  <c r="G33" i="4"/>
  <c r="G31" i="4"/>
  <c r="G29" i="4"/>
  <c r="G28" i="4"/>
  <c r="G26" i="4"/>
  <c r="G25" i="4"/>
  <c r="G24" i="4"/>
  <c r="G23" i="4"/>
  <c r="G21" i="4"/>
  <c r="G20" i="4"/>
  <c r="G19" i="4"/>
  <c r="G18" i="4"/>
  <c r="G16" i="4"/>
  <c r="G15" i="4"/>
  <c r="G14" i="4"/>
  <c r="G12" i="4"/>
  <c r="G11" i="4"/>
  <c r="G10" i="4"/>
  <c r="E38" i="4"/>
  <c r="F27" i="4" s="1"/>
  <c r="F34" i="4" s="1"/>
  <c r="G27" i="4"/>
  <c r="G17" i="4"/>
  <c r="G9" i="4"/>
  <c r="H38" i="4"/>
  <c r="J31" i="4"/>
  <c r="J29" i="4"/>
  <c r="J28" i="4"/>
  <c r="J26" i="4"/>
  <c r="J25" i="4"/>
  <c r="J24" i="4"/>
  <c r="J23" i="4"/>
  <c r="J21" i="4"/>
  <c r="J20" i="4"/>
  <c r="J19" i="4"/>
  <c r="J18" i="4"/>
  <c r="J16" i="4"/>
  <c r="J15" i="4"/>
  <c r="J14" i="4"/>
  <c r="J12" i="4"/>
  <c r="J11" i="4"/>
  <c r="J10" i="4"/>
</calcChain>
</file>

<file path=xl/sharedStrings.xml><?xml version="1.0" encoding="utf-8"?>
<sst xmlns="http://schemas.openxmlformats.org/spreadsheetml/2006/main" count="169" uniqueCount="74">
  <si>
    <t>№ п/п</t>
  </si>
  <si>
    <t>Найменування показників</t>
  </si>
  <si>
    <t>Централізоване водопостачання</t>
  </si>
  <si>
    <t>тис. грн на рік</t>
  </si>
  <si>
    <t>грн/м куб.</t>
  </si>
  <si>
    <t>питома вага, %</t>
  </si>
  <si>
    <t>Централізоване водовідведення</t>
  </si>
  <si>
    <t>1.</t>
  </si>
  <si>
    <t>Виробнича собівартість</t>
  </si>
  <si>
    <t>1.1</t>
  </si>
  <si>
    <t>прямі матеріальні витрати</t>
  </si>
  <si>
    <t>1.1.1</t>
  </si>
  <si>
    <t>електроенергія</t>
  </si>
  <si>
    <t>1.1.2</t>
  </si>
  <si>
    <t>інші прямі матеріальні витрати</t>
  </si>
  <si>
    <t>1.2</t>
  </si>
  <si>
    <t>прямі витрати на оплату праці</t>
  </si>
  <si>
    <t>1.3</t>
  </si>
  <si>
    <t>інші прямі витрати</t>
  </si>
  <si>
    <t>1.3.1</t>
  </si>
  <si>
    <t>1.3.2</t>
  </si>
  <si>
    <t>амортизаційні відрахування</t>
  </si>
  <si>
    <t>1.3.3</t>
  </si>
  <si>
    <t>1.4</t>
  </si>
  <si>
    <t>загальновиробничі витрати</t>
  </si>
  <si>
    <t>2.</t>
  </si>
  <si>
    <t>1.4.1</t>
  </si>
  <si>
    <t>витрати на оплату праці</t>
  </si>
  <si>
    <t>1.4.2</t>
  </si>
  <si>
    <t>1.4.3</t>
  </si>
  <si>
    <t>1.4.4</t>
  </si>
  <si>
    <t>інші витрати</t>
  </si>
  <si>
    <t>Адміністративні витрати</t>
  </si>
  <si>
    <t>2.1</t>
  </si>
  <si>
    <t>2.2</t>
  </si>
  <si>
    <t>2.3</t>
  </si>
  <si>
    <t>2.4</t>
  </si>
  <si>
    <t>3.</t>
  </si>
  <si>
    <t>Витрати на збут</t>
  </si>
  <si>
    <t>3.1</t>
  </si>
  <si>
    <t>3.2</t>
  </si>
  <si>
    <t>3.3</t>
  </si>
  <si>
    <t>3.4</t>
  </si>
  <si>
    <t>4.</t>
  </si>
  <si>
    <t>Інші операційні витрати</t>
  </si>
  <si>
    <t>5.</t>
  </si>
  <si>
    <t>Фінансові витрати</t>
  </si>
  <si>
    <t>6.</t>
  </si>
  <si>
    <t>Повна собівартість</t>
  </si>
  <si>
    <t>7.</t>
  </si>
  <si>
    <t>Прибуток</t>
  </si>
  <si>
    <t>8.</t>
  </si>
  <si>
    <t>Обсяг реалізації, тис. м куб.</t>
  </si>
  <si>
    <t>9.</t>
  </si>
  <si>
    <t>10.</t>
  </si>
  <si>
    <t>ТАРИФ на централізоване водопостачання/ водовідведення, грн</t>
  </si>
  <si>
    <t>11.</t>
  </si>
  <si>
    <t>Вартість послуги на централізоване водопостачання/ водовідведення, тис. грн</t>
  </si>
  <si>
    <t>єдиний внесок на загальнообов'язкове соціальне страхування</t>
  </si>
  <si>
    <t>єдиний внесок на загальнообов'язкове державне соціальне страхування</t>
  </si>
  <si>
    <t>Комунальне підприємство "Коломияводоканал"</t>
  </si>
  <si>
    <t>Директор КП "Коломияводоканал"                                  Володимир ЦИБУЛЯК</t>
  </si>
  <si>
    <t>12.</t>
  </si>
  <si>
    <t>ПДВ</t>
  </si>
  <si>
    <t>ТАРИФ на централізоване водопостачання/ водовідведення з ПДВ, грн</t>
  </si>
  <si>
    <t>Структура тарифів на послуги з централізованого водопостачання та централізованого водовідведення на плановий 2021 рік</t>
  </si>
  <si>
    <t>Директор КП "Коломияводоканал"                                                               Володимир ЦИБУЛЯК</t>
  </si>
  <si>
    <t>Централізоване водовідведення (з використанням внутрішньобудинкових систем)</t>
  </si>
  <si>
    <t>Централізоване водопостачання (з використанням внутрішньобудинкових систем)</t>
  </si>
  <si>
    <t>КП "Коломияводоканал"</t>
  </si>
  <si>
    <t>(встановлених рішеннями Коломийської міської ради  №№ 72, 73 від 26.03.2019 р.)</t>
  </si>
  <si>
    <t>Додаток 2</t>
  </si>
  <si>
    <t>Додаток 1</t>
  </si>
  <si>
    <t>Структура діючих тарифів на послуги з централізованого водопостачання та водовідведення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</si>
</sst>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"/>
  </numFmts>
  <fonts count="7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1" xfId="0" applyFont="1" applyBorder="1" applyAlignment="1">
      <alignment vertical="center"/>
    </xf>
    <xf numFmtId="49" fontId="1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right" vertical="center"/>
    </xf>
    <xf numFmtId="4" fontId="4" fillId="0" borderId="1" xfId="0" applyNumberFormat="1" applyFont="1" applyBorder="1" applyAlignment="1">
      <alignment horizontal="right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4" fontId="3" fillId="0" borderId="2" xfId="0" applyNumberFormat="1" applyFont="1" applyBorder="1" applyAlignment="1">
      <alignment horizontal="right" vertical="center"/>
    </xf>
    <xf numFmtId="4" fontId="3" fillId="0" borderId="3" xfId="0" applyNumberFormat="1" applyFont="1" applyBorder="1" applyAlignment="1">
      <alignment horizontal="right" vertical="center"/>
    </xf>
    <xf numFmtId="4" fontId="3" fillId="0" borderId="4" xfId="0" applyNumberFormat="1" applyFont="1" applyBorder="1" applyAlignment="1">
      <alignment horizontal="right" vertical="center"/>
    </xf>
    <xf numFmtId="3" fontId="3" fillId="0" borderId="2" xfId="0" applyNumberFormat="1" applyFont="1" applyBorder="1" applyAlignment="1">
      <alignment horizontal="right" vertical="center"/>
    </xf>
    <xf numFmtId="3" fontId="3" fillId="0" borderId="3" xfId="0" applyNumberFormat="1" applyFont="1" applyBorder="1" applyAlignment="1">
      <alignment horizontal="right" vertical="center"/>
    </xf>
    <xf numFmtId="3" fontId="3" fillId="0" borderId="4" xfId="0" applyNumberFormat="1" applyFont="1" applyBorder="1" applyAlignment="1">
      <alignment horizontal="right" vertic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 vertical="center"/>
    </xf>
    <xf numFmtId="164" fontId="3" fillId="0" borderId="1" xfId="0" applyNumberFormat="1" applyFont="1" applyBorder="1" applyAlignment="1">
      <alignment horizontal="right" vertical="center"/>
    </xf>
    <xf numFmtId="3" fontId="6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right" vertical="center"/>
    </xf>
    <xf numFmtId="164" fontId="1" fillId="0" borderId="1" xfId="0" applyNumberFormat="1" applyFont="1" applyBorder="1" applyAlignment="1">
      <alignment horizontal="right" vertical="center"/>
    </xf>
    <xf numFmtId="1" fontId="3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right" vertical="center"/>
    </xf>
    <xf numFmtId="164" fontId="4" fillId="0" borderId="1" xfId="0" applyNumberFormat="1" applyFont="1" applyBorder="1" applyAlignment="1">
      <alignment horizontal="right" vertical="center"/>
    </xf>
    <xf numFmtId="164" fontId="1" fillId="0" borderId="1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/>
    </xf>
    <xf numFmtId="164" fontId="3" fillId="0" borderId="2" xfId="0" applyNumberFormat="1" applyFont="1" applyBorder="1" applyAlignment="1">
      <alignment horizontal="right" vertical="center"/>
    </xf>
    <xf numFmtId="164" fontId="3" fillId="0" borderId="3" xfId="0" applyNumberFormat="1" applyFont="1" applyBorder="1" applyAlignment="1">
      <alignment horizontal="right" vertical="center"/>
    </xf>
    <xf numFmtId="164" fontId="3" fillId="0" borderId="4" xfId="0" applyNumberFormat="1" applyFont="1" applyBorder="1" applyAlignment="1">
      <alignment horizontal="right" vertical="center"/>
    </xf>
    <xf numFmtId="1" fontId="3" fillId="0" borderId="2" xfId="0" applyNumberFormat="1" applyFont="1" applyBorder="1" applyAlignment="1">
      <alignment horizontal="right" vertical="center"/>
    </xf>
    <xf numFmtId="1" fontId="3" fillId="0" borderId="3" xfId="0" applyNumberFormat="1" applyFont="1" applyBorder="1" applyAlignment="1">
      <alignment horizontal="right" vertical="center"/>
    </xf>
    <xf numFmtId="1" fontId="3" fillId="0" borderId="4" xfId="0" applyNumberFormat="1" applyFont="1" applyBorder="1" applyAlignment="1">
      <alignment horizontal="right" vertical="center"/>
    </xf>
    <xf numFmtId="4" fontId="3" fillId="0" borderId="1" xfId="0" applyNumberFormat="1" applyFont="1" applyBorder="1" applyAlignment="1">
      <alignment horizontal="right" vertical="center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4"/>
  <sheetViews>
    <sheetView view="pageBreakPreview" topLeftCell="A31" zoomScaleNormal="100" zoomScaleSheetLayoutView="100" workbookViewId="0">
      <selection activeCell="H40" sqref="H40:J40"/>
    </sheetView>
  </sheetViews>
  <sheetFormatPr defaultRowHeight="15" x14ac:dyDescent="0.25"/>
  <cols>
    <col min="4" max="4" width="10.7109375" customWidth="1"/>
    <col min="5" max="5" width="15" customWidth="1"/>
    <col min="6" max="6" width="10.140625" customWidth="1"/>
    <col min="8" max="8" width="14.7109375" customWidth="1"/>
    <col min="9" max="9" width="10" customWidth="1"/>
    <col min="10" max="10" width="10.42578125" customWidth="1"/>
  </cols>
  <sheetData>
    <row r="1" spans="1:10" ht="15.75" x14ac:dyDescent="0.25">
      <c r="I1" s="53" t="s">
        <v>72</v>
      </c>
      <c r="J1" s="53"/>
    </row>
    <row r="2" spans="1:10" ht="42.75" customHeight="1" x14ac:dyDescent="0.25">
      <c r="A2" s="20" t="s">
        <v>65</v>
      </c>
      <c r="B2" s="20"/>
      <c r="C2" s="20"/>
      <c r="D2" s="20"/>
      <c r="E2" s="20"/>
      <c r="F2" s="20"/>
      <c r="G2" s="20"/>
      <c r="H2" s="20"/>
      <c r="I2" s="20"/>
      <c r="J2" s="20"/>
    </row>
    <row r="3" spans="1:10" ht="18.75" x14ac:dyDescent="0.25">
      <c r="A3" s="21" t="s">
        <v>60</v>
      </c>
      <c r="B3" s="22"/>
      <c r="C3" s="22"/>
      <c r="D3" s="22"/>
      <c r="E3" s="22"/>
      <c r="F3" s="22"/>
      <c r="G3" s="22"/>
      <c r="H3" s="22"/>
      <c r="I3" s="22"/>
      <c r="J3" s="22"/>
    </row>
    <row r="5" spans="1:10" ht="52.5" customHeight="1" x14ac:dyDescent="0.25">
      <c r="A5" s="23" t="s">
        <v>0</v>
      </c>
      <c r="B5" s="23" t="s">
        <v>1</v>
      </c>
      <c r="C5" s="23"/>
      <c r="D5" s="23"/>
      <c r="E5" s="23" t="s">
        <v>2</v>
      </c>
      <c r="F5" s="23"/>
      <c r="G5" s="23"/>
      <c r="H5" s="23" t="s">
        <v>6</v>
      </c>
      <c r="I5" s="23"/>
      <c r="J5" s="23"/>
    </row>
    <row r="6" spans="1:10" ht="31.5" x14ac:dyDescent="0.25">
      <c r="A6" s="23"/>
      <c r="B6" s="23"/>
      <c r="C6" s="23"/>
      <c r="D6" s="23"/>
      <c r="E6" s="14" t="s">
        <v>3</v>
      </c>
      <c r="F6" s="1" t="s">
        <v>4</v>
      </c>
      <c r="G6" s="14" t="s">
        <v>5</v>
      </c>
      <c r="H6" s="14" t="s">
        <v>3</v>
      </c>
      <c r="I6" s="1" t="s">
        <v>4</v>
      </c>
      <c r="J6" s="14" t="s">
        <v>5</v>
      </c>
    </row>
    <row r="7" spans="1:10" ht="15.75" x14ac:dyDescent="0.25">
      <c r="A7" s="15">
        <v>1</v>
      </c>
      <c r="B7" s="23">
        <v>2</v>
      </c>
      <c r="C7" s="23"/>
      <c r="D7" s="23"/>
      <c r="E7" s="15">
        <v>3</v>
      </c>
      <c r="F7" s="15">
        <v>4</v>
      </c>
      <c r="G7" s="15">
        <v>5</v>
      </c>
      <c r="H7" s="15">
        <v>6</v>
      </c>
      <c r="I7" s="15">
        <v>7</v>
      </c>
      <c r="J7" s="15">
        <v>8</v>
      </c>
    </row>
    <row r="8" spans="1:10" ht="15.75" x14ac:dyDescent="0.25">
      <c r="A8" s="7" t="s">
        <v>7</v>
      </c>
      <c r="B8" s="24" t="s">
        <v>8</v>
      </c>
      <c r="C8" s="24"/>
      <c r="D8" s="24"/>
      <c r="E8" s="13">
        <f>SUM(E9+E12+E13+E17)</f>
        <v>17462.07689</v>
      </c>
      <c r="F8" s="13">
        <f>SUM(F9+F12+F13+F17)</f>
        <v>12.562645244604317</v>
      </c>
      <c r="G8" s="8">
        <f>SUM(E8/E36*100)</f>
        <v>74.029057260577147</v>
      </c>
      <c r="H8" s="13">
        <f>SUM(H9+H12+H13+H17)</f>
        <v>11921.026820000001</v>
      </c>
      <c r="I8" s="13">
        <f>SUM(I9+I12+I13+I17)</f>
        <v>8.0006891409395973</v>
      </c>
      <c r="J8" s="8">
        <f>SUM(H8/H36*100)</f>
        <v>74.482824259380536</v>
      </c>
    </row>
    <row r="9" spans="1:10" ht="15.75" x14ac:dyDescent="0.25">
      <c r="A9" s="2" t="s">
        <v>9</v>
      </c>
      <c r="B9" s="25" t="s">
        <v>10</v>
      </c>
      <c r="C9" s="25"/>
      <c r="D9" s="25"/>
      <c r="E9" s="17">
        <f>SUM(E10:E11)</f>
        <v>3370.4133200000001</v>
      </c>
      <c r="F9" s="17">
        <f>SUM(F10:F11)</f>
        <v>2.4247577841726615</v>
      </c>
      <c r="G9" s="9">
        <f>SUM(E9/E36*100)</f>
        <v>14.288593632351823</v>
      </c>
      <c r="H9" s="17">
        <f>SUM(H10:H11)</f>
        <v>3052.23956</v>
      </c>
      <c r="I9" s="17">
        <f>SUM(I10:I11)</f>
        <v>2.0484829261744966</v>
      </c>
      <c r="J9" s="9">
        <f>SUM(H9/H36*100)</f>
        <v>19.070456444540486</v>
      </c>
    </row>
    <row r="10" spans="1:10" ht="15.75" x14ac:dyDescent="0.25">
      <c r="A10" s="3" t="s">
        <v>11</v>
      </c>
      <c r="B10" s="26" t="s">
        <v>12</v>
      </c>
      <c r="C10" s="26"/>
      <c r="D10" s="26"/>
      <c r="E10" s="18">
        <v>2811.7033200000001</v>
      </c>
      <c r="F10" s="18">
        <f>SUM(E10/E37)</f>
        <v>2.0228081438848919</v>
      </c>
      <c r="G10" s="10">
        <f>SUM(E10/E36*100)</f>
        <v>11.919987948010625</v>
      </c>
      <c r="H10" s="18">
        <v>2954.5058100000001</v>
      </c>
      <c r="I10" s="18">
        <f>SUM(H10/H37)</f>
        <v>1.9828898053691275</v>
      </c>
      <c r="J10" s="10">
        <f>SUM(H10/H36*100)</f>
        <v>18.459813935688196</v>
      </c>
    </row>
    <row r="11" spans="1:10" ht="31.5" customHeight="1" x14ac:dyDescent="0.25">
      <c r="A11" s="3" t="s">
        <v>13</v>
      </c>
      <c r="B11" s="27" t="s">
        <v>14</v>
      </c>
      <c r="C11" s="27"/>
      <c r="D11" s="27"/>
      <c r="E11" s="18">
        <v>558.71</v>
      </c>
      <c r="F11" s="18">
        <f>SUM(E11/E37)</f>
        <v>0.4019496402877698</v>
      </c>
      <c r="G11" s="10">
        <f>SUM(E11/E36*100)</f>
        <v>2.3686056843411971</v>
      </c>
      <c r="H11" s="18">
        <v>97.733750000000001</v>
      </c>
      <c r="I11" s="18">
        <f>SUM(H11/H37)</f>
        <v>6.5593120805369123E-2</v>
      </c>
      <c r="J11" s="10">
        <f>SUM(H11/H36*100)</f>
        <v>0.61064250885228966</v>
      </c>
    </row>
    <row r="12" spans="1:10" ht="32.25" customHeight="1" x14ac:dyDescent="0.25">
      <c r="A12" s="2" t="s">
        <v>15</v>
      </c>
      <c r="B12" s="28" t="s">
        <v>16</v>
      </c>
      <c r="C12" s="28"/>
      <c r="D12" s="28"/>
      <c r="E12" s="17">
        <v>5191.7048000000004</v>
      </c>
      <c r="F12" s="17">
        <f>SUM(E12/E37)</f>
        <v>3.7350394244604321</v>
      </c>
      <c r="G12" s="9">
        <f>SUM(E12/E36*100)</f>
        <v>22.009810994436254</v>
      </c>
      <c r="H12" s="17">
        <v>3560.4081500000002</v>
      </c>
      <c r="I12" s="17">
        <f>SUM(H12/H37)</f>
        <v>2.3895356711409397</v>
      </c>
      <c r="J12" s="9">
        <f>SUM(H12/H36*100)</f>
        <v>22.245504395913791</v>
      </c>
    </row>
    <row r="13" spans="1:10" ht="15.75" x14ac:dyDescent="0.25">
      <c r="A13" s="2" t="s">
        <v>17</v>
      </c>
      <c r="B13" s="25" t="s">
        <v>18</v>
      </c>
      <c r="C13" s="25"/>
      <c r="D13" s="25"/>
      <c r="E13" s="17">
        <f>SUM(E14:E16)</f>
        <v>3187.5892300000005</v>
      </c>
      <c r="F13" s="17">
        <f>SUM(F14:F16)</f>
        <v>2.2932296618705035</v>
      </c>
      <c r="G13" s="9">
        <f>SUM(E13/E36*100)</f>
        <v>13.513525745955471</v>
      </c>
      <c r="H13" s="17">
        <f>SUM(H14:H16)</f>
        <v>1500.1327500000002</v>
      </c>
      <c r="I13" s="17">
        <f>SUM(I14:I16)</f>
        <v>1.0068005033557048</v>
      </c>
      <c r="J13" s="9">
        <f>SUM(H13/H36*100)</f>
        <v>9.3728607167072244</v>
      </c>
    </row>
    <row r="14" spans="1:10" ht="48" customHeight="1" x14ac:dyDescent="0.25">
      <c r="A14" s="3" t="s">
        <v>19</v>
      </c>
      <c r="B14" s="27" t="s">
        <v>58</v>
      </c>
      <c r="C14" s="27"/>
      <c r="D14" s="27"/>
      <c r="E14" s="18">
        <v>1142.17506</v>
      </c>
      <c r="F14" s="18">
        <f>SUM(E14/E37)</f>
        <v>0.8217086762589928</v>
      </c>
      <c r="G14" s="10">
        <f>SUM(E14/E36*100)</f>
        <v>4.8421584357336513</v>
      </c>
      <c r="H14" s="18">
        <v>783.28979000000004</v>
      </c>
      <c r="I14" s="18">
        <f>SUM(H14/H37)</f>
        <v>0.52569784563758393</v>
      </c>
      <c r="J14" s="10">
        <f>SUM(H14/H36*100)</f>
        <v>4.8940109483569714</v>
      </c>
    </row>
    <row r="15" spans="1:10" ht="15.75" x14ac:dyDescent="0.25">
      <c r="A15" s="3" t="s">
        <v>20</v>
      </c>
      <c r="B15" s="26" t="s">
        <v>21</v>
      </c>
      <c r="C15" s="26"/>
      <c r="D15" s="26"/>
      <c r="E15" s="18">
        <v>1396.2661700000001</v>
      </c>
      <c r="F15" s="18">
        <f>SUM(E15/E37)</f>
        <v>1.0045080359712231</v>
      </c>
      <c r="G15" s="10">
        <f>SUM(E15/E36*100)</f>
        <v>5.9193570673789848</v>
      </c>
      <c r="H15" s="18">
        <v>240.24296000000001</v>
      </c>
      <c r="I15" s="18">
        <f>SUM(H15/H37)</f>
        <v>0.16123688590604027</v>
      </c>
      <c r="J15" s="10">
        <f>SUM(H15/H36*100)</f>
        <v>1.5010430258585217</v>
      </c>
    </row>
    <row r="16" spans="1:10" ht="15.75" x14ac:dyDescent="0.25">
      <c r="A16" s="3" t="s">
        <v>22</v>
      </c>
      <c r="B16" s="26" t="s">
        <v>18</v>
      </c>
      <c r="C16" s="26"/>
      <c r="D16" s="26"/>
      <c r="E16" s="18">
        <v>649.14800000000002</v>
      </c>
      <c r="F16" s="18">
        <f>SUM(E16/E37)</f>
        <v>0.46701294964028778</v>
      </c>
      <c r="G16" s="10">
        <f>SUM(E16/E36*100)</f>
        <v>2.7520102428428337</v>
      </c>
      <c r="H16" s="18">
        <v>476.6</v>
      </c>
      <c r="I16" s="18">
        <f>SUM(H16/H37)</f>
        <v>0.31986577181208053</v>
      </c>
      <c r="J16" s="10">
        <f>SUM(H16/H36*100)</f>
        <v>2.9778067424917314</v>
      </c>
    </row>
    <row r="17" spans="1:10" ht="15.75" x14ac:dyDescent="0.25">
      <c r="A17" s="2" t="s">
        <v>23</v>
      </c>
      <c r="B17" s="25" t="s">
        <v>24</v>
      </c>
      <c r="C17" s="25"/>
      <c r="D17" s="25"/>
      <c r="E17" s="17">
        <f>SUM(E18:E21)</f>
        <v>5712.3695399999997</v>
      </c>
      <c r="F17" s="17">
        <f>SUM(F18:F21)</f>
        <v>4.1096183741007195</v>
      </c>
      <c r="G17" s="9">
        <f>SUM(E17/E36*100)</f>
        <v>24.217126887833597</v>
      </c>
      <c r="H17" s="17">
        <f>SUM(H18:H21)</f>
        <v>3808.2463600000005</v>
      </c>
      <c r="I17" s="17">
        <f>SUM(I18:I21)</f>
        <v>2.5558700402684571</v>
      </c>
      <c r="J17" s="9">
        <f>SUM(H17/H36*100)</f>
        <v>23.794002702219043</v>
      </c>
    </row>
    <row r="18" spans="1:10" ht="15.75" x14ac:dyDescent="0.25">
      <c r="A18" s="3" t="s">
        <v>26</v>
      </c>
      <c r="B18" s="26" t="s">
        <v>27</v>
      </c>
      <c r="C18" s="26"/>
      <c r="D18" s="26"/>
      <c r="E18" s="18">
        <v>3730.4958200000001</v>
      </c>
      <c r="F18" s="18">
        <f>SUM(E18/E37)</f>
        <v>2.6838099424460431</v>
      </c>
      <c r="G18" s="10">
        <f>SUM(E18/E36*100)</f>
        <v>15.815134156652066</v>
      </c>
      <c r="H18" s="18">
        <v>2486.9972200000002</v>
      </c>
      <c r="I18" s="18">
        <f>SUM(H18/H37)</f>
        <v>1.6691256510067116</v>
      </c>
      <c r="J18" s="10">
        <f>SUM(H18/H36*100)</f>
        <v>15.538810512535026</v>
      </c>
    </row>
    <row r="19" spans="1:10" ht="63.75" customHeight="1" x14ac:dyDescent="0.25">
      <c r="A19" s="3" t="s">
        <v>28</v>
      </c>
      <c r="B19" s="27" t="s">
        <v>59</v>
      </c>
      <c r="C19" s="27"/>
      <c r="D19" s="27"/>
      <c r="E19" s="18">
        <v>820.70907999999997</v>
      </c>
      <c r="F19" s="18">
        <f>SUM(E19/E37)</f>
        <v>0.59043818705035966</v>
      </c>
      <c r="G19" s="10">
        <f>SUM(E19/E36*100)</f>
        <v>3.4793295127676869</v>
      </c>
      <c r="H19" s="18">
        <v>547.13939000000005</v>
      </c>
      <c r="I19" s="18">
        <f>SUM(H19/H37)</f>
        <v>0.36720764429530206</v>
      </c>
      <c r="J19" s="10">
        <f>SUM(H19/H36*100)</f>
        <v>3.4185383227545385</v>
      </c>
    </row>
    <row r="20" spans="1:10" ht="15.75" x14ac:dyDescent="0.25">
      <c r="A20" s="3" t="s">
        <v>29</v>
      </c>
      <c r="B20" s="26" t="s">
        <v>21</v>
      </c>
      <c r="C20" s="26"/>
      <c r="D20" s="26"/>
      <c r="E20" s="18">
        <v>14.047420000000001</v>
      </c>
      <c r="F20" s="18">
        <f>SUM(E20/E37)</f>
        <v>1.0106057553956835E-2</v>
      </c>
      <c r="G20" s="11">
        <f>SUM(E20/E36*100)</f>
        <v>5.9552896605266095E-2</v>
      </c>
      <c r="H20" s="18">
        <v>9.3649500000000003</v>
      </c>
      <c r="I20" s="18">
        <f>SUM(H20/H37)</f>
        <v>6.2852013422818797E-3</v>
      </c>
      <c r="J20" s="11">
        <f>SUM(H20/H36*100)</f>
        <v>5.8512402964955822E-2</v>
      </c>
    </row>
    <row r="21" spans="1:10" ht="15.75" x14ac:dyDescent="0.25">
      <c r="A21" s="3" t="s">
        <v>30</v>
      </c>
      <c r="B21" s="26" t="s">
        <v>31</v>
      </c>
      <c r="C21" s="26"/>
      <c r="D21" s="26"/>
      <c r="E21" s="18">
        <v>1147.1172200000001</v>
      </c>
      <c r="F21" s="18">
        <f>SUM(E21/E37)</f>
        <v>0.82526418705035975</v>
      </c>
      <c r="G21" s="10">
        <f>SUM(E21/E36*100)</f>
        <v>4.8631103218085805</v>
      </c>
      <c r="H21" s="18">
        <v>764.74480000000005</v>
      </c>
      <c r="I21" s="18">
        <f>SUM(H21/H37)</f>
        <v>0.51325154362416114</v>
      </c>
      <c r="J21" s="10">
        <f>SUM(H21/H36*100)</f>
        <v>4.7781414639645217</v>
      </c>
    </row>
    <row r="22" spans="1:10" ht="15.75" x14ac:dyDescent="0.25">
      <c r="A22" s="4" t="s">
        <v>25</v>
      </c>
      <c r="B22" s="24" t="s">
        <v>32</v>
      </c>
      <c r="C22" s="24"/>
      <c r="D22" s="24"/>
      <c r="E22" s="13">
        <f>SUM(E23:E26)</f>
        <v>3219.6054100000001</v>
      </c>
      <c r="F22" s="13">
        <f>SUM(F23:F26)</f>
        <v>2.3162628848920868</v>
      </c>
      <c r="G22" s="8">
        <f>SUM(E22/E36*100)</f>
        <v>13.649255741729469</v>
      </c>
      <c r="H22" s="13">
        <f>SUM(H23:H26)</f>
        <v>2146.4036100000003</v>
      </c>
      <c r="I22" s="13">
        <f>SUM(I23:I26)</f>
        <v>1.4405393355704699</v>
      </c>
      <c r="J22" s="8">
        <f>SUM(H22/H36*100)</f>
        <v>13.410774532032299</v>
      </c>
    </row>
    <row r="23" spans="1:10" ht="15.75" x14ac:dyDescent="0.25">
      <c r="A23" s="2" t="s">
        <v>33</v>
      </c>
      <c r="B23" s="25" t="s">
        <v>27</v>
      </c>
      <c r="C23" s="25"/>
      <c r="D23" s="25"/>
      <c r="E23" s="17">
        <v>2371.1288800000002</v>
      </c>
      <c r="F23" s="17">
        <f>SUM(E23/E37)</f>
        <v>1.7058481151079139</v>
      </c>
      <c r="G23" s="9">
        <f>SUM(E23/E36*100)</f>
        <v>10.052208379076044</v>
      </c>
      <c r="H23" s="17">
        <v>1580.7525900000001</v>
      </c>
      <c r="I23" s="17">
        <f>SUM(H23/H37)</f>
        <v>1.0609077785234899</v>
      </c>
      <c r="J23" s="9">
        <f>SUM(H23/H36*100)</f>
        <v>9.8765751588612414</v>
      </c>
    </row>
    <row r="24" spans="1:10" ht="63" customHeight="1" x14ac:dyDescent="0.25">
      <c r="A24" s="2" t="s">
        <v>34</v>
      </c>
      <c r="B24" s="28" t="s">
        <v>59</v>
      </c>
      <c r="C24" s="28"/>
      <c r="D24" s="28"/>
      <c r="E24" s="17">
        <v>521.64835000000005</v>
      </c>
      <c r="F24" s="17">
        <f>SUM(E24/E37)</f>
        <v>0.37528658273381299</v>
      </c>
      <c r="G24" s="9">
        <f>SUM(E24/E36*100)</f>
        <v>2.2114858281348222</v>
      </c>
      <c r="H24" s="17">
        <v>347.76557000000003</v>
      </c>
      <c r="I24" s="17">
        <f>SUM(H24/H37)</f>
        <v>0.233399711409396</v>
      </c>
      <c r="J24" s="9">
        <f>SUM(H24/H36*100)</f>
        <v>2.1728465361990774</v>
      </c>
    </row>
    <row r="25" spans="1:10" ht="15.75" x14ac:dyDescent="0.25">
      <c r="A25" s="2" t="s">
        <v>35</v>
      </c>
      <c r="B25" s="25" t="s">
        <v>21</v>
      </c>
      <c r="C25" s="25"/>
      <c r="D25" s="25"/>
      <c r="E25" s="17">
        <v>10.812379999999999</v>
      </c>
      <c r="F25" s="17">
        <f>SUM(E25/E37)</f>
        <v>7.7786906474820137E-3</v>
      </c>
      <c r="G25" s="12">
        <f>SUM(E25/E36*100)</f>
        <v>4.5838207172338191E-2</v>
      </c>
      <c r="H25" s="17">
        <v>7.2082600000000001</v>
      </c>
      <c r="I25" s="17">
        <f>SUM(H25/H37)</f>
        <v>4.8377583892617454E-3</v>
      </c>
      <c r="J25" s="12">
        <f>SUM(H25/H36*100)</f>
        <v>4.5037358853616136E-2</v>
      </c>
    </row>
    <row r="26" spans="1:10" ht="15.75" x14ac:dyDescent="0.25">
      <c r="A26" s="2" t="s">
        <v>36</v>
      </c>
      <c r="B26" s="25" t="s">
        <v>31</v>
      </c>
      <c r="C26" s="25"/>
      <c r="D26" s="25"/>
      <c r="E26" s="17">
        <v>316.01580000000001</v>
      </c>
      <c r="F26" s="17">
        <f>SUM(E26/E37)</f>
        <v>0.22734949640287772</v>
      </c>
      <c r="G26" s="9">
        <f>SUM(E26/E36*100)</f>
        <v>1.3397233273462636</v>
      </c>
      <c r="H26" s="17">
        <v>210.67719</v>
      </c>
      <c r="I26" s="17">
        <f>SUM(H26/H37)</f>
        <v>0.14139408724832214</v>
      </c>
      <c r="J26" s="9">
        <f>SUM(H26/H36*100)</f>
        <v>1.3163154781183624</v>
      </c>
    </row>
    <row r="27" spans="1:10" ht="15.75" x14ac:dyDescent="0.25">
      <c r="A27" s="4" t="s">
        <v>37</v>
      </c>
      <c r="B27" s="24" t="s">
        <v>38</v>
      </c>
      <c r="C27" s="24"/>
      <c r="D27" s="24"/>
      <c r="E27" s="13">
        <f>SUM(E28:E31)</f>
        <v>1014.96012</v>
      </c>
      <c r="F27" s="13">
        <f>SUM(F28:F31)</f>
        <v>0.7301871366906475</v>
      </c>
      <c r="G27" s="8">
        <f>SUM(E27/E36*100)</f>
        <v>4.302841025955547</v>
      </c>
      <c r="H27" s="13">
        <f>SUM(H28:H31)</f>
        <v>676.64008000000001</v>
      </c>
      <c r="I27" s="13">
        <f>SUM(I28:I31)</f>
        <v>0.45412085906040273</v>
      </c>
      <c r="J27" s="8">
        <f>SUM(H27/H36*100)</f>
        <v>4.2276613354262373</v>
      </c>
    </row>
    <row r="28" spans="1:10" ht="15.75" x14ac:dyDescent="0.25">
      <c r="A28" s="2" t="s">
        <v>39</v>
      </c>
      <c r="B28" s="25" t="s">
        <v>27</v>
      </c>
      <c r="C28" s="25"/>
      <c r="D28" s="25"/>
      <c r="E28" s="17">
        <v>786.43714999999997</v>
      </c>
      <c r="F28" s="17">
        <f>SUM(E28/E37)</f>
        <v>0.5657821223021583</v>
      </c>
      <c r="G28" s="9">
        <f>SUM(E28/E36*100)</f>
        <v>3.3340364480089679</v>
      </c>
      <c r="H28" s="17">
        <v>524.29142999999999</v>
      </c>
      <c r="I28" s="17">
        <f>SUM(H28/H37)</f>
        <v>0.35187344295302014</v>
      </c>
      <c r="J28" s="9">
        <f>SUM(H28/H36*100)</f>
        <v>3.2757837920365747</v>
      </c>
    </row>
    <row r="29" spans="1:10" ht="63" customHeight="1" x14ac:dyDescent="0.25">
      <c r="A29" s="2" t="s">
        <v>40</v>
      </c>
      <c r="B29" s="28" t="s">
        <v>59</v>
      </c>
      <c r="C29" s="28"/>
      <c r="D29" s="28"/>
      <c r="E29" s="17">
        <v>173.01616999999999</v>
      </c>
      <c r="F29" s="17">
        <f>SUM(E29/E37)</f>
        <v>0.12447206474820142</v>
      </c>
      <c r="G29" s="12">
        <f>SUM(E29/E36*100)</f>
        <v>0.73348800584371654</v>
      </c>
      <c r="H29" s="17">
        <v>115.34412</v>
      </c>
      <c r="I29" s="17">
        <f>SUM(H29/H37)</f>
        <v>7.7412161073825508E-2</v>
      </c>
      <c r="J29" s="9">
        <f>SUM(H29/H36*100)</f>
        <v>0.72067246798735918</v>
      </c>
    </row>
    <row r="30" spans="1:10" ht="15.75" x14ac:dyDescent="0.25">
      <c r="A30" s="2" t="s">
        <v>41</v>
      </c>
      <c r="B30" s="25" t="s">
        <v>21</v>
      </c>
      <c r="C30" s="25"/>
      <c r="D30" s="25"/>
      <c r="E30" s="17">
        <v>49.631540000000001</v>
      </c>
      <c r="F30" s="17">
        <f>SUM(E30/E37)</f>
        <v>3.5706143884892086E-2</v>
      </c>
      <c r="G30" s="12">
        <f>SUM(E30/E36*100)</f>
        <v>0.21040888433464139</v>
      </c>
      <c r="H30" s="17">
        <v>33.087699999999998</v>
      </c>
      <c r="I30" s="17">
        <f>SUM(H30/H37)</f>
        <v>2.2206510067114094E-2</v>
      </c>
      <c r="J30" s="12">
        <f>SUM(H30/H36*100)</f>
        <v>0.20673263985216883</v>
      </c>
    </row>
    <row r="31" spans="1:10" ht="15.75" x14ac:dyDescent="0.25">
      <c r="A31" s="2" t="s">
        <v>42</v>
      </c>
      <c r="B31" s="25" t="s">
        <v>31</v>
      </c>
      <c r="C31" s="25"/>
      <c r="D31" s="25"/>
      <c r="E31" s="17">
        <v>5.8752599999999999</v>
      </c>
      <c r="F31" s="17">
        <f>SUM(E31/E37)</f>
        <v>4.2268057553956837E-3</v>
      </c>
      <c r="G31" s="12">
        <f>SUM(E31/E36*100)</f>
        <v>2.4907687768220478E-2</v>
      </c>
      <c r="H31" s="17">
        <v>3.91683</v>
      </c>
      <c r="I31" s="17">
        <f>SUM(H31/H37)</f>
        <v>2.6287449664429531E-3</v>
      </c>
      <c r="J31" s="12">
        <f>SUM(H31/H36*100)</f>
        <v>2.4472435550134054E-2</v>
      </c>
    </row>
    <row r="32" spans="1:10" ht="15.75" x14ac:dyDescent="0.25">
      <c r="A32" s="4" t="s">
        <v>43</v>
      </c>
      <c r="B32" s="24" t="s">
        <v>44</v>
      </c>
      <c r="C32" s="24"/>
      <c r="D32" s="24"/>
      <c r="E32" s="13"/>
      <c r="F32" s="13"/>
      <c r="G32" s="10"/>
      <c r="H32" s="13"/>
      <c r="I32" s="17"/>
      <c r="J32" s="12"/>
    </row>
    <row r="33" spans="1:10" ht="15.75" x14ac:dyDescent="0.25">
      <c r="A33" s="4" t="s">
        <v>45</v>
      </c>
      <c r="B33" s="24" t="s">
        <v>46</v>
      </c>
      <c r="C33" s="24"/>
      <c r="D33" s="24"/>
      <c r="E33" s="13">
        <v>1434.8335199999999</v>
      </c>
      <c r="F33" s="13">
        <f>SUM(E33/E37)</f>
        <v>1.0322543309352517</v>
      </c>
      <c r="G33" s="8">
        <f>SUM(E33/E36*100)</f>
        <v>6.0828602164902881</v>
      </c>
      <c r="H33" s="13">
        <v>956.55568000000005</v>
      </c>
      <c r="I33" s="17">
        <f>SUM(H33/H37)</f>
        <v>0.641983677852349</v>
      </c>
      <c r="J33" s="9">
        <f>SUM(H33/H36*100)</f>
        <v>5.9765798436272828</v>
      </c>
    </row>
    <row r="34" spans="1:10" ht="15.75" x14ac:dyDescent="0.25">
      <c r="A34" s="4" t="s">
        <v>47</v>
      </c>
      <c r="B34" s="24" t="s">
        <v>48</v>
      </c>
      <c r="C34" s="24"/>
      <c r="D34" s="24"/>
      <c r="E34" s="13">
        <f>SUM(E8+E22+E27+E32+E33)</f>
        <v>23131.47594</v>
      </c>
      <c r="F34" s="13">
        <f>SUM(F8+F22+F27+F32+F33)</f>
        <v>16.641349597122304</v>
      </c>
      <c r="G34" s="8">
        <f>SUM(E34/E36*100)</f>
        <v>98.064014244752443</v>
      </c>
      <c r="H34" s="13">
        <f>SUM(H8+H22+H27+H32+H33)</f>
        <v>15700.626189999999</v>
      </c>
      <c r="I34" s="13">
        <f>SUM(I8+I22+I27+I32+I33)</f>
        <v>10.537333013422819</v>
      </c>
      <c r="J34" s="8">
        <f>SUM(H34/H36*100)</f>
        <v>98.097839970466353</v>
      </c>
    </row>
    <row r="35" spans="1:10" ht="15.75" x14ac:dyDescent="0.25">
      <c r="A35" s="4" t="s">
        <v>49</v>
      </c>
      <c r="B35" s="24" t="s">
        <v>50</v>
      </c>
      <c r="C35" s="24"/>
      <c r="D35" s="24"/>
      <c r="E35" s="13">
        <v>456.66300999999999</v>
      </c>
      <c r="F35" s="13">
        <f>SUM(E35/E37)</f>
        <v>0.32853453956834533</v>
      </c>
      <c r="G35" s="8">
        <f>SUM(E35/E36*100)</f>
        <v>1.9359857552475541</v>
      </c>
      <c r="H35" s="13">
        <v>304.44200999999998</v>
      </c>
      <c r="I35" s="13">
        <f>SUM(H35/H37)</f>
        <v>0.20432349664429528</v>
      </c>
      <c r="J35" s="8">
        <f>SUM(H35/H36*100)</f>
        <v>1.9021600295336449</v>
      </c>
    </row>
    <row r="36" spans="1:10" ht="61.5" customHeight="1" x14ac:dyDescent="0.25">
      <c r="A36" s="4" t="s">
        <v>51</v>
      </c>
      <c r="B36" s="29" t="s">
        <v>57</v>
      </c>
      <c r="C36" s="29"/>
      <c r="D36" s="29"/>
      <c r="E36" s="30">
        <f>SUM(E34:E35)</f>
        <v>23588.13895</v>
      </c>
      <c r="F36" s="31"/>
      <c r="G36" s="32"/>
      <c r="H36" s="30">
        <f>SUM(H34:H35)</f>
        <v>16005.0682</v>
      </c>
      <c r="I36" s="31"/>
      <c r="J36" s="32"/>
    </row>
    <row r="37" spans="1:10" ht="15.75" x14ac:dyDescent="0.25">
      <c r="A37" s="4" t="s">
        <v>53</v>
      </c>
      <c r="B37" s="5" t="s">
        <v>52</v>
      </c>
      <c r="C37" s="5"/>
      <c r="D37" s="5"/>
      <c r="E37" s="33">
        <v>1390</v>
      </c>
      <c r="F37" s="34"/>
      <c r="G37" s="35"/>
      <c r="H37" s="33">
        <v>1490</v>
      </c>
      <c r="I37" s="34"/>
      <c r="J37" s="35"/>
    </row>
    <row r="38" spans="1:10" ht="45.75" customHeight="1" x14ac:dyDescent="0.25">
      <c r="A38" s="6" t="s">
        <v>54</v>
      </c>
      <c r="B38" s="29" t="s">
        <v>55</v>
      </c>
      <c r="C38" s="29"/>
      <c r="D38" s="29"/>
      <c r="E38" s="30">
        <f>SUM(E36/E37)</f>
        <v>16.969884136690649</v>
      </c>
      <c r="F38" s="31"/>
      <c r="G38" s="32"/>
      <c r="H38" s="30">
        <f>SUM(H36/H37)</f>
        <v>10.741656510067115</v>
      </c>
      <c r="I38" s="31"/>
      <c r="J38" s="32"/>
    </row>
    <row r="39" spans="1:10" ht="45.75" customHeight="1" x14ac:dyDescent="0.25">
      <c r="A39" s="6" t="s">
        <v>56</v>
      </c>
      <c r="B39" s="29" t="s">
        <v>63</v>
      </c>
      <c r="C39" s="29"/>
      <c r="D39" s="29"/>
      <c r="E39" s="30">
        <f>SUM(E38*0.2)</f>
        <v>3.3939768273381299</v>
      </c>
      <c r="F39" s="31"/>
      <c r="G39" s="32"/>
      <c r="H39" s="30">
        <f>SUM(H38*0.2)</f>
        <v>2.1483313020134229</v>
      </c>
      <c r="I39" s="31"/>
      <c r="J39" s="32"/>
    </row>
    <row r="40" spans="1:10" ht="45.75" customHeight="1" x14ac:dyDescent="0.25">
      <c r="A40" s="6" t="s">
        <v>62</v>
      </c>
      <c r="B40" s="29" t="s">
        <v>64</v>
      </c>
      <c r="C40" s="29"/>
      <c r="D40" s="29"/>
      <c r="E40" s="30">
        <f>SUM(E38:G39)</f>
        <v>20.363860964028778</v>
      </c>
      <c r="F40" s="31"/>
      <c r="G40" s="32"/>
      <c r="H40" s="30">
        <f>SUM(H38:J39)</f>
        <v>12.889987812080538</v>
      </c>
      <c r="I40" s="31"/>
      <c r="J40" s="32"/>
    </row>
    <row r="42" spans="1:10" ht="18.75" x14ac:dyDescent="0.25">
      <c r="A42" s="19" t="s">
        <v>61</v>
      </c>
      <c r="B42" s="19"/>
      <c r="C42" s="19"/>
      <c r="D42" s="19"/>
      <c r="E42" s="19"/>
      <c r="F42" s="19"/>
      <c r="G42" s="19"/>
      <c r="H42" s="19"/>
      <c r="I42" s="19"/>
      <c r="J42" s="19"/>
    </row>
    <row r="44" spans="1:10" ht="117" customHeight="1" x14ac:dyDescent="0.25">
      <c r="A44" s="36"/>
      <c r="B44" s="36"/>
      <c r="C44" s="36"/>
      <c r="D44" s="36"/>
    </row>
  </sheetData>
  <mergeCells count="51">
    <mergeCell ref="I1:J1"/>
    <mergeCell ref="B40:D40"/>
    <mergeCell ref="E39:G39"/>
    <mergeCell ref="E40:G40"/>
    <mergeCell ref="H39:J39"/>
    <mergeCell ref="A44:D44"/>
    <mergeCell ref="H40:J40"/>
    <mergeCell ref="E36:G36"/>
    <mergeCell ref="H36:J36"/>
    <mergeCell ref="E37:G37"/>
    <mergeCell ref="H37:J37"/>
    <mergeCell ref="B39:D39"/>
    <mergeCell ref="B38:D38"/>
    <mergeCell ref="E38:G38"/>
    <mergeCell ref="H38:J38"/>
    <mergeCell ref="B32:D32"/>
    <mergeCell ref="B33:D33"/>
    <mergeCell ref="B34:D34"/>
    <mergeCell ref="B35:D35"/>
    <mergeCell ref="B36:D36"/>
    <mergeCell ref="B27:D27"/>
    <mergeCell ref="B28:D28"/>
    <mergeCell ref="B29:D29"/>
    <mergeCell ref="B30:D30"/>
    <mergeCell ref="B31:D31"/>
    <mergeCell ref="B22:D22"/>
    <mergeCell ref="B23:D23"/>
    <mergeCell ref="B24:D24"/>
    <mergeCell ref="B25:D25"/>
    <mergeCell ref="B26:D26"/>
    <mergeCell ref="B17:D17"/>
    <mergeCell ref="B18:D18"/>
    <mergeCell ref="B19:D19"/>
    <mergeCell ref="B20:D20"/>
    <mergeCell ref="B21:D21"/>
    <mergeCell ref="B12:D12"/>
    <mergeCell ref="B13:D13"/>
    <mergeCell ref="B14:D14"/>
    <mergeCell ref="B15:D15"/>
    <mergeCell ref="B16:D16"/>
    <mergeCell ref="B7:D7"/>
    <mergeCell ref="B8:D8"/>
    <mergeCell ref="B9:D9"/>
    <mergeCell ref="B10:D10"/>
    <mergeCell ref="B11:D11"/>
    <mergeCell ref="A2:J2"/>
    <mergeCell ref="A3:J3"/>
    <mergeCell ref="A5:A6"/>
    <mergeCell ref="B5:D6"/>
    <mergeCell ref="E5:G5"/>
    <mergeCell ref="H5:J5"/>
  </mergeCells>
  <pageMargins left="0.7" right="0.7" top="0.75" bottom="0.75" header="0.3" footer="0.3"/>
  <pageSetup paperSize="9" scale="6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45"/>
  <sheetViews>
    <sheetView tabSelected="1" view="pageBreakPreview" topLeftCell="A31" zoomScaleNormal="100" zoomScaleSheetLayoutView="100" workbookViewId="0">
      <selection activeCell="L45" sqref="L45"/>
    </sheetView>
  </sheetViews>
  <sheetFormatPr defaultRowHeight="15" x14ac:dyDescent="0.25"/>
  <cols>
    <col min="4" max="4" width="10.7109375" customWidth="1"/>
    <col min="5" max="5" width="15" customWidth="1"/>
    <col min="6" max="6" width="10.140625" customWidth="1"/>
    <col min="8" max="8" width="14.7109375" customWidth="1"/>
    <col min="9" max="9" width="10" customWidth="1"/>
    <col min="10" max="10" width="10.42578125" customWidth="1"/>
    <col min="11" max="11" width="15.140625" customWidth="1"/>
    <col min="12" max="13" width="9.85546875" customWidth="1"/>
    <col min="14" max="14" width="15" customWidth="1"/>
    <col min="15" max="15" width="10.140625" customWidth="1"/>
    <col min="16" max="16" width="9.85546875" customWidth="1"/>
  </cols>
  <sheetData>
    <row r="1" spans="1:29" ht="15.75" x14ac:dyDescent="0.25">
      <c r="O1" s="52" t="s">
        <v>71</v>
      </c>
      <c r="P1" s="52"/>
    </row>
    <row r="2" spans="1:29" ht="18.75" x14ac:dyDescent="0.25">
      <c r="A2" s="22" t="s">
        <v>73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</row>
    <row r="3" spans="1:29" ht="32.25" customHeight="1" x14ac:dyDescent="0.25">
      <c r="A3" s="51" t="s">
        <v>70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</row>
    <row r="4" spans="1:29" ht="18.75" x14ac:dyDescent="0.25">
      <c r="A4" s="22" t="s">
        <v>69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</row>
    <row r="5" spans="1:29" x14ac:dyDescent="0.25">
      <c r="O5" s="49"/>
      <c r="P5" s="49"/>
    </row>
    <row r="6" spans="1:29" ht="52.5" customHeight="1" x14ac:dyDescent="0.25">
      <c r="A6" s="23" t="s">
        <v>0</v>
      </c>
      <c r="B6" s="23" t="s">
        <v>1</v>
      </c>
      <c r="C6" s="23"/>
      <c r="D6" s="23"/>
      <c r="E6" s="23" t="s">
        <v>2</v>
      </c>
      <c r="F6" s="23"/>
      <c r="G6" s="23"/>
      <c r="H6" s="23" t="s">
        <v>6</v>
      </c>
      <c r="I6" s="23"/>
      <c r="J6" s="23"/>
      <c r="K6" s="48" t="s">
        <v>68</v>
      </c>
      <c r="L6" s="48"/>
      <c r="M6" s="48"/>
      <c r="N6" s="48" t="s">
        <v>67</v>
      </c>
      <c r="O6" s="48"/>
      <c r="P6" s="48"/>
    </row>
    <row r="7" spans="1:29" ht="31.5" x14ac:dyDescent="0.25">
      <c r="A7" s="23"/>
      <c r="B7" s="23"/>
      <c r="C7" s="23"/>
      <c r="D7" s="23"/>
      <c r="E7" s="14" t="s">
        <v>3</v>
      </c>
      <c r="F7" s="1" t="s">
        <v>4</v>
      </c>
      <c r="G7" s="14" t="s">
        <v>5</v>
      </c>
      <c r="H7" s="14" t="s">
        <v>3</v>
      </c>
      <c r="I7" s="1" t="s">
        <v>4</v>
      </c>
      <c r="J7" s="14" t="s">
        <v>5</v>
      </c>
      <c r="K7" s="14" t="s">
        <v>3</v>
      </c>
      <c r="L7" s="1" t="s">
        <v>4</v>
      </c>
      <c r="M7" s="14" t="s">
        <v>5</v>
      </c>
      <c r="N7" s="14" t="s">
        <v>3</v>
      </c>
      <c r="O7" s="1" t="s">
        <v>4</v>
      </c>
      <c r="P7" s="14" t="s">
        <v>5</v>
      </c>
    </row>
    <row r="8" spans="1:29" ht="15.75" x14ac:dyDescent="0.25">
      <c r="A8" s="16">
        <v>1</v>
      </c>
      <c r="B8" s="23">
        <v>2</v>
      </c>
      <c r="C8" s="23"/>
      <c r="D8" s="23"/>
      <c r="E8" s="16">
        <v>3</v>
      </c>
      <c r="F8" s="16">
        <v>4</v>
      </c>
      <c r="G8" s="16">
        <v>5</v>
      </c>
      <c r="H8" s="16">
        <v>6</v>
      </c>
      <c r="I8" s="16">
        <v>7</v>
      </c>
      <c r="J8" s="16">
        <v>8</v>
      </c>
      <c r="K8" s="16">
        <v>9</v>
      </c>
      <c r="L8" s="16">
        <v>10</v>
      </c>
      <c r="M8" s="16">
        <v>11</v>
      </c>
      <c r="N8" s="16">
        <v>12</v>
      </c>
      <c r="O8" s="16">
        <v>13</v>
      </c>
      <c r="P8" s="16">
        <v>14</v>
      </c>
    </row>
    <row r="9" spans="1:29" ht="15.75" x14ac:dyDescent="0.25">
      <c r="A9" s="7" t="s">
        <v>7</v>
      </c>
      <c r="B9" s="24" t="s">
        <v>8</v>
      </c>
      <c r="C9" s="24"/>
      <c r="D9" s="24"/>
      <c r="E9" s="38">
        <f>SUM(E10+E13+E14+E18)</f>
        <v>13362.687000000002</v>
      </c>
      <c r="F9" s="38">
        <f>SUM(F10+F13+F14+F18)</f>
        <v>8.9084579999999995</v>
      </c>
      <c r="G9" s="8">
        <f>SUM(E9/E37*100)</f>
        <v>66.965459987263074</v>
      </c>
      <c r="H9" s="38">
        <f>SUM(H10+H13+H14+H18)</f>
        <v>9660.4140000000007</v>
      </c>
      <c r="I9" s="38">
        <f>SUM(I10+I13+I14+I18)</f>
        <v>6.4402759999999999</v>
      </c>
      <c r="J9" s="8">
        <f>SUM(H9/H37*100)</f>
        <v>79.487820864839804</v>
      </c>
      <c r="K9" s="13">
        <v>12624.98</v>
      </c>
      <c r="L9" s="13">
        <f>SUM(K9/K38)</f>
        <v>13.154035299756194</v>
      </c>
      <c r="M9" s="8">
        <f>SUM(K9/K37*100)</f>
        <v>95.336688183215884</v>
      </c>
      <c r="N9" s="41">
        <v>8020.33</v>
      </c>
      <c r="O9" s="41">
        <f>SUM(N9/N38)</f>
        <v>8.1840102040816323</v>
      </c>
      <c r="P9" s="43">
        <f>SUM(N9/N37*100)</f>
        <v>95.118329686490071</v>
      </c>
    </row>
    <row r="10" spans="1:29" ht="15.75" x14ac:dyDescent="0.25">
      <c r="A10" s="2" t="s">
        <v>9</v>
      </c>
      <c r="B10" s="25" t="s">
        <v>10</v>
      </c>
      <c r="C10" s="25"/>
      <c r="D10" s="25"/>
      <c r="E10" s="42">
        <f>SUM(E11:E12)</f>
        <v>3332.38</v>
      </c>
      <c r="F10" s="42">
        <f>SUM(F11:F12)</f>
        <v>2.221586666666667</v>
      </c>
      <c r="G10" s="9">
        <f>SUM(E10/E37*100)</f>
        <v>16.699811913004901</v>
      </c>
      <c r="H10" s="42">
        <f>SUM(H11:H12)</f>
        <v>3098.36</v>
      </c>
      <c r="I10" s="42">
        <f>SUM(I11:I12)</f>
        <v>2.0655733333333335</v>
      </c>
      <c r="J10" s="9">
        <f>SUM(H10/H37*100)</f>
        <v>25.49392651855138</v>
      </c>
      <c r="K10" s="42"/>
      <c r="L10" s="42"/>
      <c r="M10" s="46"/>
      <c r="N10" s="42"/>
      <c r="O10" s="42"/>
      <c r="P10" s="8"/>
    </row>
    <row r="11" spans="1:29" ht="15.75" x14ac:dyDescent="0.25">
      <c r="A11" s="3" t="s">
        <v>11</v>
      </c>
      <c r="B11" s="26" t="s">
        <v>12</v>
      </c>
      <c r="C11" s="26"/>
      <c r="D11" s="26"/>
      <c r="E11" s="45">
        <v>2807.05</v>
      </c>
      <c r="F11" s="45">
        <f>SUM(E11/E38)</f>
        <v>1.8713666666666668</v>
      </c>
      <c r="G11" s="10">
        <f>SUM(E11/E37*100)</f>
        <v>14.067185324122821</v>
      </c>
      <c r="H11" s="45">
        <v>3025</v>
      </c>
      <c r="I11" s="45">
        <f>SUM(H11/H38)</f>
        <v>2.0166666666666666</v>
      </c>
      <c r="J11" s="10">
        <f>SUM(H11/H37*100)</f>
        <v>24.890305748401712</v>
      </c>
      <c r="K11" s="45"/>
      <c r="L11" s="45"/>
      <c r="M11" s="47"/>
      <c r="N11" s="45"/>
      <c r="O11" s="45"/>
      <c r="P11" s="8"/>
    </row>
    <row r="12" spans="1:29" ht="31.5" customHeight="1" x14ac:dyDescent="0.25">
      <c r="A12" s="3" t="s">
        <v>13</v>
      </c>
      <c r="B12" s="27" t="s">
        <v>14</v>
      </c>
      <c r="C12" s="27"/>
      <c r="D12" s="27"/>
      <c r="E12" s="45">
        <v>525.33000000000004</v>
      </c>
      <c r="F12" s="45">
        <f>SUM(E12/E38)</f>
        <v>0.35022000000000003</v>
      </c>
      <c r="G12" s="10">
        <f>SUM(E12/E37*100)</f>
        <v>2.6326265888820797</v>
      </c>
      <c r="H12" s="45">
        <v>73.36</v>
      </c>
      <c r="I12" s="45">
        <f>SUM(H12/H38)</f>
        <v>4.8906666666666668E-2</v>
      </c>
      <c r="J12" s="10">
        <f>SUM(H12/H37*100)</f>
        <v>0.60362077014966919</v>
      </c>
      <c r="K12" s="45"/>
      <c r="L12" s="45"/>
      <c r="M12" s="47"/>
      <c r="N12" s="45"/>
      <c r="O12" s="45"/>
      <c r="P12" s="8"/>
    </row>
    <row r="13" spans="1:29" ht="32.25" customHeight="1" x14ac:dyDescent="0.25">
      <c r="A13" s="2" t="s">
        <v>15</v>
      </c>
      <c r="B13" s="28" t="s">
        <v>16</v>
      </c>
      <c r="C13" s="28"/>
      <c r="D13" s="28"/>
      <c r="E13" s="42">
        <v>3445.8519999999999</v>
      </c>
      <c r="F13" s="42">
        <f>SUM(E13/E38)</f>
        <v>2.2972346666666668</v>
      </c>
      <c r="G13" s="9">
        <f>SUM(E13/E37*100)</f>
        <v>17.268462864394742</v>
      </c>
      <c r="H13" s="42">
        <v>2645.7069999999999</v>
      </c>
      <c r="I13" s="42">
        <f>SUM(H13/H38)</f>
        <v>1.7638046666666667</v>
      </c>
      <c r="J13" s="9">
        <f>SUM(H13/H37*100)</f>
        <v>21.769406991962526</v>
      </c>
      <c r="K13" s="42"/>
      <c r="L13" s="42"/>
      <c r="M13" s="46"/>
      <c r="N13" s="42"/>
      <c r="O13" s="42"/>
      <c r="P13" s="8"/>
    </row>
    <row r="14" spans="1:29" ht="15.75" x14ac:dyDescent="0.25">
      <c r="A14" s="2" t="s">
        <v>17</v>
      </c>
      <c r="B14" s="25" t="s">
        <v>18</v>
      </c>
      <c r="C14" s="25"/>
      <c r="D14" s="25"/>
      <c r="E14" s="42">
        <f>SUM(E15:E17)</f>
        <v>2460.1469999999999</v>
      </c>
      <c r="F14" s="42">
        <f>SUM(F15:F17)</f>
        <v>1.6400979999999998</v>
      </c>
      <c r="G14" s="9">
        <f>SUM(E14/E37*100)</f>
        <v>12.328723668472161</v>
      </c>
      <c r="H14" s="42">
        <f>SUM(H15:H17)</f>
        <v>911.30600000000004</v>
      </c>
      <c r="I14" s="42">
        <f>SUM(I15:I17)</f>
        <v>0.60753733333333337</v>
      </c>
      <c r="J14" s="9">
        <f>SUM(H14/H37*100)</f>
        <v>7.4984082546621398</v>
      </c>
      <c r="K14" s="42"/>
      <c r="L14" s="42"/>
      <c r="M14" s="9"/>
      <c r="N14" s="42"/>
      <c r="O14" s="42"/>
      <c r="P14" s="9"/>
    </row>
    <row r="15" spans="1:29" ht="48" customHeight="1" x14ac:dyDescent="0.25">
      <c r="A15" s="3" t="s">
        <v>19</v>
      </c>
      <c r="B15" s="27" t="s">
        <v>58</v>
      </c>
      <c r="C15" s="27"/>
      <c r="D15" s="27"/>
      <c r="E15" s="45">
        <v>758.08699999999999</v>
      </c>
      <c r="F15" s="45">
        <f>SUM(E15/E38)</f>
        <v>0.5053913333333333</v>
      </c>
      <c r="G15" s="10">
        <f>SUM(E15/E37*100)</f>
        <v>3.7990596251610396</v>
      </c>
      <c r="H15" s="45">
        <v>582.05600000000004</v>
      </c>
      <c r="I15" s="45">
        <f>SUM(H15/H38)</f>
        <v>0.38803733333333335</v>
      </c>
      <c r="J15" s="10">
        <f>SUM(H15/H37*100)</f>
        <v>4.7892733232038704</v>
      </c>
      <c r="K15" s="45"/>
      <c r="L15" s="45"/>
      <c r="M15" s="9"/>
      <c r="N15" s="45"/>
      <c r="O15" s="45"/>
      <c r="P15" s="8"/>
    </row>
    <row r="16" spans="1:29" ht="15.75" x14ac:dyDescent="0.25">
      <c r="A16" s="3" t="s">
        <v>20</v>
      </c>
      <c r="B16" s="26" t="s">
        <v>21</v>
      </c>
      <c r="C16" s="26"/>
      <c r="D16" s="26"/>
      <c r="E16" s="45">
        <v>1401.36</v>
      </c>
      <c r="F16" s="45">
        <f>SUM(E16/E38)</f>
        <v>0.93423999999999996</v>
      </c>
      <c r="G16" s="10">
        <f>SUM(E16/E37*100)</f>
        <v>7.0227430312294947</v>
      </c>
      <c r="H16" s="45">
        <v>162.16999999999999</v>
      </c>
      <c r="I16" s="45">
        <f>SUM(H16/H38)</f>
        <v>0.10811333333333333</v>
      </c>
      <c r="J16" s="10">
        <f>SUM(H16/H37*100)</f>
        <v>1.3343672341217538</v>
      </c>
      <c r="K16" s="45"/>
      <c r="L16" s="45"/>
      <c r="M16" s="9"/>
      <c r="N16" s="45"/>
      <c r="O16" s="45"/>
      <c r="P16" s="8"/>
    </row>
    <row r="17" spans="1:16" ht="15.75" x14ac:dyDescent="0.25">
      <c r="A17" s="3" t="s">
        <v>22</v>
      </c>
      <c r="B17" s="26" t="s">
        <v>18</v>
      </c>
      <c r="C17" s="26"/>
      <c r="D17" s="26"/>
      <c r="E17" s="45">
        <v>300.7</v>
      </c>
      <c r="F17" s="45">
        <f>SUM(E17/E38)</f>
        <v>0.20046666666666665</v>
      </c>
      <c r="G17" s="10">
        <f>SUM(E17/E37*100)</f>
        <v>1.5069210120816274</v>
      </c>
      <c r="H17" s="45">
        <v>167.08</v>
      </c>
      <c r="I17" s="45">
        <f>SUM(H17/H38)</f>
        <v>0.11138666666666668</v>
      </c>
      <c r="J17" s="10">
        <f>SUM(H17/H37*100)</f>
        <v>1.374767697336515</v>
      </c>
      <c r="K17" s="45"/>
      <c r="L17" s="45"/>
      <c r="M17" s="9"/>
      <c r="N17" s="45"/>
      <c r="O17" s="45"/>
      <c r="P17" s="8"/>
    </row>
    <row r="18" spans="1:16" ht="15.75" x14ac:dyDescent="0.25">
      <c r="A18" s="2" t="s">
        <v>23</v>
      </c>
      <c r="B18" s="25" t="s">
        <v>24</v>
      </c>
      <c r="C18" s="25"/>
      <c r="D18" s="25"/>
      <c r="E18" s="42">
        <f>SUM(E19:E22)</f>
        <v>4124.308</v>
      </c>
      <c r="F18" s="42">
        <f>SUM(F19:F22)</f>
        <v>2.7495386666666666</v>
      </c>
      <c r="G18" s="9">
        <f>SUM(E18/E37*100)</f>
        <v>20.668461541391263</v>
      </c>
      <c r="H18" s="42">
        <f>SUM(H19:H22)</f>
        <v>3005.0410000000002</v>
      </c>
      <c r="I18" s="42">
        <f>SUM(I19:I22)</f>
        <v>2.0033606666666666</v>
      </c>
      <c r="J18" s="9">
        <f>SUM(H18/H37*100)</f>
        <v>24.726079099663746</v>
      </c>
      <c r="K18" s="42"/>
      <c r="L18" s="42"/>
      <c r="M18" s="9"/>
      <c r="N18" s="42"/>
      <c r="O18" s="42"/>
      <c r="P18" s="9"/>
    </row>
    <row r="19" spans="1:16" ht="15.75" x14ac:dyDescent="0.25">
      <c r="A19" s="3" t="s">
        <v>26</v>
      </c>
      <c r="B19" s="26" t="s">
        <v>27</v>
      </c>
      <c r="C19" s="26"/>
      <c r="D19" s="26"/>
      <c r="E19" s="45">
        <v>2163.482</v>
      </c>
      <c r="F19" s="45">
        <f>SUM(E19/E38)</f>
        <v>1.4423213333333333</v>
      </c>
      <c r="G19" s="10">
        <f>SUM(E19/E37*100)</f>
        <v>10.842023561890199</v>
      </c>
      <c r="H19" s="45">
        <v>1442.9110000000001</v>
      </c>
      <c r="I19" s="45">
        <f>SUM(H19/H38)</f>
        <v>0.96194066666666667</v>
      </c>
      <c r="J19" s="10">
        <f>SUM(H19/H37*100)</f>
        <v>11.872560647184153</v>
      </c>
      <c r="K19" s="45"/>
      <c r="L19" s="45"/>
      <c r="M19" s="9"/>
      <c r="N19" s="45"/>
      <c r="O19" s="45"/>
      <c r="P19" s="8"/>
    </row>
    <row r="20" spans="1:16" ht="63.75" customHeight="1" x14ac:dyDescent="0.25">
      <c r="A20" s="3" t="s">
        <v>28</v>
      </c>
      <c r="B20" s="27" t="s">
        <v>59</v>
      </c>
      <c r="C20" s="27"/>
      <c r="D20" s="27"/>
      <c r="E20" s="45">
        <v>475.96600000000001</v>
      </c>
      <c r="F20" s="45">
        <f>SUM(E20/E38)</f>
        <v>0.31731066666666669</v>
      </c>
      <c r="G20" s="10">
        <f>SUM(E20/E37*100)</f>
        <v>2.3852449831607712</v>
      </c>
      <c r="H20" s="45">
        <v>317.44</v>
      </c>
      <c r="I20" s="45">
        <f>SUM(H20/H38)</f>
        <v>0.21162666666666666</v>
      </c>
      <c r="J20" s="10">
        <f>SUM(H20/H37*100)</f>
        <v>2.6119598865364098</v>
      </c>
      <c r="K20" s="45"/>
      <c r="L20" s="45"/>
      <c r="M20" s="9"/>
      <c r="N20" s="45"/>
      <c r="O20" s="45"/>
      <c r="P20" s="8"/>
    </row>
    <row r="21" spans="1:16" ht="15.75" x14ac:dyDescent="0.25">
      <c r="A21" s="3" t="s">
        <v>29</v>
      </c>
      <c r="B21" s="26" t="s">
        <v>21</v>
      </c>
      <c r="C21" s="26"/>
      <c r="D21" s="26"/>
      <c r="E21" s="45">
        <v>31.5</v>
      </c>
      <c r="F21" s="45">
        <f>SUM(E21/E38)</f>
        <v>2.1000000000000001E-2</v>
      </c>
      <c r="G21" s="11">
        <f>SUM(E21/E37*100)</f>
        <v>0.15785837007173681</v>
      </c>
      <c r="H21" s="45">
        <v>31.5</v>
      </c>
      <c r="I21" s="45">
        <f>SUM(H21/H38)</f>
        <v>2.1000000000000001E-2</v>
      </c>
      <c r="J21" s="11">
        <f>SUM(H21/H37*100)</f>
        <v>0.25918830779327401</v>
      </c>
      <c r="K21" s="45"/>
      <c r="L21" s="45"/>
      <c r="M21" s="9"/>
      <c r="N21" s="45"/>
      <c r="O21" s="45"/>
      <c r="P21" s="8"/>
    </row>
    <row r="22" spans="1:16" ht="15.75" x14ac:dyDescent="0.25">
      <c r="A22" s="3" t="s">
        <v>30</v>
      </c>
      <c r="B22" s="26" t="s">
        <v>31</v>
      </c>
      <c r="C22" s="26"/>
      <c r="D22" s="26"/>
      <c r="E22" s="45">
        <v>1453.36</v>
      </c>
      <c r="F22" s="45">
        <f>SUM(E22/E38)</f>
        <v>0.96890666666666658</v>
      </c>
      <c r="G22" s="10">
        <f>SUM(E22/E37*100)</f>
        <v>7.2833346262685517</v>
      </c>
      <c r="H22" s="45">
        <v>1213.19</v>
      </c>
      <c r="I22" s="45">
        <f>SUM(H22/H38)</f>
        <v>0.80879333333333336</v>
      </c>
      <c r="J22" s="10">
        <f>SUM(H22/H37*100)</f>
        <v>9.9823702581499081</v>
      </c>
      <c r="K22" s="45"/>
      <c r="L22" s="45"/>
      <c r="M22" s="9"/>
      <c r="N22" s="45"/>
      <c r="O22" s="45"/>
      <c r="P22" s="8"/>
    </row>
    <row r="23" spans="1:16" ht="15.75" x14ac:dyDescent="0.25">
      <c r="A23" s="4" t="s">
        <v>25</v>
      </c>
      <c r="B23" s="24" t="s">
        <v>32</v>
      </c>
      <c r="C23" s="24"/>
      <c r="D23" s="24"/>
      <c r="E23" s="38">
        <f>SUM(E24:E27)</f>
        <v>3165.4340000000002</v>
      </c>
      <c r="F23" s="38">
        <f>SUM(F24:F27)</f>
        <v>2.1102893333333332</v>
      </c>
      <c r="G23" s="8">
        <f>SUM(E23/E37*100)</f>
        <v>15.863182597132006</v>
      </c>
      <c r="H23" s="38">
        <f>SUM(H24:H27)</f>
        <v>2088.8999999999996</v>
      </c>
      <c r="I23" s="38">
        <f>SUM(I24:I27)</f>
        <v>1.3926000000000001</v>
      </c>
      <c r="J23" s="8">
        <f>SUM(H23/H37*100)</f>
        <v>17.187887496805395</v>
      </c>
      <c r="K23" s="38"/>
      <c r="L23" s="38"/>
      <c r="M23" s="8"/>
      <c r="N23" s="38"/>
      <c r="O23" s="38"/>
      <c r="P23" s="8"/>
    </row>
    <row r="24" spans="1:16" ht="15.75" x14ac:dyDescent="0.25">
      <c r="A24" s="2" t="s">
        <v>33</v>
      </c>
      <c r="B24" s="25" t="s">
        <v>27</v>
      </c>
      <c r="C24" s="25"/>
      <c r="D24" s="25"/>
      <c r="E24" s="42">
        <v>2275.61</v>
      </c>
      <c r="F24" s="42">
        <f>SUM(E24/E38)</f>
        <v>1.5170733333333335</v>
      </c>
      <c r="G24" s="9">
        <f>SUM(E24/E37*100)</f>
        <v>11.403939222823652</v>
      </c>
      <c r="H24" s="42">
        <v>1505.2049999999999</v>
      </c>
      <c r="I24" s="42">
        <f>SUM(H24/H38)</f>
        <v>1.0034699999999999</v>
      </c>
      <c r="J24" s="9">
        <f>SUM(H24/H37*100)</f>
        <v>12.385128153396032</v>
      </c>
      <c r="K24" s="42"/>
      <c r="L24" s="42"/>
      <c r="M24" s="10"/>
      <c r="N24" s="42"/>
      <c r="O24" s="42"/>
      <c r="P24" s="8"/>
    </row>
    <row r="25" spans="1:16" ht="63" customHeight="1" x14ac:dyDescent="0.25">
      <c r="A25" s="2" t="s">
        <v>34</v>
      </c>
      <c r="B25" s="28" t="s">
        <v>59</v>
      </c>
      <c r="C25" s="28"/>
      <c r="D25" s="28"/>
      <c r="E25" s="42">
        <v>500.63400000000001</v>
      </c>
      <c r="F25" s="42">
        <f>SUM(E25/E38)</f>
        <v>0.333756</v>
      </c>
      <c r="G25" s="9">
        <f>SUM(E25/E37*100)</f>
        <v>2.508865626745838</v>
      </c>
      <c r="H25" s="42">
        <v>331.14499999999998</v>
      </c>
      <c r="I25" s="42">
        <f>SUM(H25/H38)</f>
        <v>0.22076333333333331</v>
      </c>
      <c r="J25" s="9">
        <f>SUM(H25/H37*100)</f>
        <v>2.7247273709271025</v>
      </c>
      <c r="K25" s="44"/>
      <c r="L25" s="44"/>
      <c r="M25" s="10"/>
      <c r="N25" s="44"/>
      <c r="O25" s="44"/>
      <c r="P25" s="8"/>
    </row>
    <row r="26" spans="1:16" ht="15.75" x14ac:dyDescent="0.25">
      <c r="A26" s="2" t="s">
        <v>35</v>
      </c>
      <c r="B26" s="25" t="s">
        <v>21</v>
      </c>
      <c r="C26" s="25"/>
      <c r="D26" s="25"/>
      <c r="E26" s="42">
        <v>21.16</v>
      </c>
      <c r="F26" s="42">
        <f>SUM(E26/E38)</f>
        <v>1.4106666666666667E-2</v>
      </c>
      <c r="G26" s="12">
        <f>SUM(E26/E37*100)</f>
        <v>0.10604073367358575</v>
      </c>
      <c r="H26" s="42">
        <v>14.1</v>
      </c>
      <c r="I26" s="42">
        <f>SUM(H26/H38)</f>
        <v>9.4000000000000004E-3</v>
      </c>
      <c r="J26" s="12">
        <f>SUM(H26/H37*100)</f>
        <v>0.11601762348841789</v>
      </c>
      <c r="K26" s="44"/>
      <c r="L26" s="44"/>
      <c r="M26" s="10"/>
      <c r="N26" s="44"/>
      <c r="O26" s="44"/>
      <c r="P26" s="8"/>
    </row>
    <row r="27" spans="1:16" ht="15.75" x14ac:dyDescent="0.25">
      <c r="A27" s="2" t="s">
        <v>36</v>
      </c>
      <c r="B27" s="25" t="s">
        <v>31</v>
      </c>
      <c r="C27" s="25"/>
      <c r="D27" s="25"/>
      <c r="E27" s="42">
        <v>368.03</v>
      </c>
      <c r="F27" s="42">
        <f>SUM(E27/E38)</f>
        <v>0.24535333333333331</v>
      </c>
      <c r="G27" s="9">
        <f>SUM(E27/E37*100)</f>
        <v>1.8443370138889299</v>
      </c>
      <c r="H27" s="42">
        <v>238.45</v>
      </c>
      <c r="I27" s="42">
        <f>SUM(H27/H38)</f>
        <v>0.15896666666666667</v>
      </c>
      <c r="J27" s="9">
        <f>SUM(H27/H37*100)</f>
        <v>1.9620143489938471</v>
      </c>
      <c r="K27" s="44"/>
      <c r="L27" s="44"/>
      <c r="M27" s="10"/>
      <c r="N27" s="44"/>
      <c r="O27" s="44"/>
      <c r="P27" s="8"/>
    </row>
    <row r="28" spans="1:16" ht="15.75" x14ac:dyDescent="0.25">
      <c r="A28" s="4" t="s">
        <v>37</v>
      </c>
      <c r="B28" s="24" t="s">
        <v>38</v>
      </c>
      <c r="C28" s="24"/>
      <c r="D28" s="24"/>
      <c r="E28" s="38">
        <f>SUM(E29:E32)</f>
        <v>575.005</v>
      </c>
      <c r="F28" s="38">
        <f>SUM(F29:F32)</f>
        <v>0.38333666666666666</v>
      </c>
      <c r="G28" s="8">
        <f>SUM(E28/E37*100)</f>
        <v>2.8815667327967942</v>
      </c>
      <c r="H28" s="38">
        <f>SUM(H29:H32)</f>
        <v>404.012</v>
      </c>
      <c r="I28" s="38">
        <f>SUM(I29:I32)</f>
        <v>0.26934133333333332</v>
      </c>
      <c r="J28" s="8">
        <f>SUM(H28/H37*100)</f>
        <v>3.3242916383548011</v>
      </c>
      <c r="K28" s="13">
        <v>617.54</v>
      </c>
      <c r="L28" s="13">
        <f>SUM(K28/K38)</f>
        <v>0.64341828335660256</v>
      </c>
      <c r="M28" s="8">
        <f>SUM(K28/K37*100)</f>
        <v>4.6633118167841161</v>
      </c>
      <c r="N28" s="41">
        <v>411.62</v>
      </c>
      <c r="O28" s="41">
        <f>SUM(N28/N38)</f>
        <v>0.4200204081632653</v>
      </c>
      <c r="P28" s="43">
        <f>SUM(N28/N37*100)</f>
        <v>4.8816703135099235</v>
      </c>
    </row>
    <row r="29" spans="1:16" ht="15.75" x14ac:dyDescent="0.25">
      <c r="A29" s="2" t="s">
        <v>39</v>
      </c>
      <c r="B29" s="25" t="s">
        <v>27</v>
      </c>
      <c r="C29" s="25"/>
      <c r="D29" s="25"/>
      <c r="E29" s="42">
        <v>431.02</v>
      </c>
      <c r="F29" s="42">
        <f>SUM(E29/E38)</f>
        <v>0.28734666666666664</v>
      </c>
      <c r="G29" s="9">
        <f>SUM(E29/E37*100)</f>
        <v>2.1600036402641272</v>
      </c>
      <c r="H29" s="42">
        <v>303.964</v>
      </c>
      <c r="I29" s="42">
        <f>SUM(H29/H38)</f>
        <v>0.20264266666666667</v>
      </c>
      <c r="J29" s="9">
        <f>SUM(H29/H37*100)</f>
        <v>2.5010766600023731</v>
      </c>
      <c r="K29" s="42"/>
      <c r="L29" s="42"/>
      <c r="M29" s="9"/>
      <c r="N29" s="42"/>
      <c r="O29" s="42"/>
      <c r="P29" s="9"/>
    </row>
    <row r="30" spans="1:16" ht="63" customHeight="1" x14ac:dyDescent="0.25">
      <c r="A30" s="2" t="s">
        <v>40</v>
      </c>
      <c r="B30" s="28" t="s">
        <v>59</v>
      </c>
      <c r="C30" s="28"/>
      <c r="D30" s="28"/>
      <c r="E30" s="42">
        <v>94.825000000000003</v>
      </c>
      <c r="F30" s="42">
        <f>SUM(E30/E38)</f>
        <v>6.3216666666666671E-2</v>
      </c>
      <c r="G30" s="12">
        <f>SUM(E30/E37*100)</f>
        <v>0.47520380768420456</v>
      </c>
      <c r="H30" s="42">
        <v>66.872</v>
      </c>
      <c r="I30" s="42">
        <f>SUM(H30/H38)</f>
        <v>4.4581333333333334E-2</v>
      </c>
      <c r="J30" s="9">
        <f>SUM(H30/H37*100)</f>
        <v>0.55023620694450215</v>
      </c>
      <c r="K30" s="42"/>
      <c r="L30" s="42"/>
      <c r="M30" s="9"/>
      <c r="N30" s="42"/>
      <c r="O30" s="42"/>
      <c r="P30" s="9"/>
    </row>
    <row r="31" spans="1:16" ht="15.75" x14ac:dyDescent="0.25">
      <c r="A31" s="2" t="s">
        <v>41</v>
      </c>
      <c r="B31" s="25" t="s">
        <v>21</v>
      </c>
      <c r="C31" s="25"/>
      <c r="D31" s="25"/>
      <c r="E31" s="42"/>
      <c r="F31" s="42"/>
      <c r="G31" s="12"/>
      <c r="H31" s="42"/>
      <c r="I31" s="42"/>
      <c r="J31" s="9"/>
      <c r="K31" s="42"/>
      <c r="L31" s="42"/>
      <c r="M31" s="9"/>
      <c r="N31" s="42"/>
      <c r="O31" s="42"/>
      <c r="P31" s="8"/>
    </row>
    <row r="32" spans="1:16" ht="15.75" x14ac:dyDescent="0.25">
      <c r="A32" s="2" t="s">
        <v>42</v>
      </c>
      <c r="B32" s="25" t="s">
        <v>31</v>
      </c>
      <c r="C32" s="25"/>
      <c r="D32" s="25"/>
      <c r="E32" s="42">
        <v>49.16</v>
      </c>
      <c r="F32" s="42">
        <f>SUM(E32/E38)</f>
        <v>3.2773333333333328E-2</v>
      </c>
      <c r="G32" s="12">
        <f>SUM(E32/E37*100)</f>
        <v>0.24635928484846289</v>
      </c>
      <c r="H32" s="42">
        <v>33.176000000000002</v>
      </c>
      <c r="I32" s="42">
        <f>SUM(H32/H38)</f>
        <v>2.2117333333333336E-2</v>
      </c>
      <c r="J32" s="12">
        <f>SUM(H32/H37*100)</f>
        <v>0.2729787714079257</v>
      </c>
      <c r="K32" s="42"/>
      <c r="L32" s="42"/>
      <c r="M32" s="12"/>
      <c r="N32" s="42"/>
      <c r="O32" s="42"/>
      <c r="P32" s="12"/>
    </row>
    <row r="33" spans="1:16" ht="15.75" x14ac:dyDescent="0.25">
      <c r="A33" s="4" t="s">
        <v>43</v>
      </c>
      <c r="B33" s="24" t="s">
        <v>44</v>
      </c>
      <c r="C33" s="24"/>
      <c r="D33" s="24"/>
      <c r="E33" s="38"/>
      <c r="F33" s="38"/>
      <c r="G33" s="10"/>
      <c r="H33" s="38"/>
      <c r="I33" s="38"/>
      <c r="J33" s="8"/>
      <c r="K33" s="38"/>
      <c r="L33" s="38"/>
      <c r="M33" s="9"/>
      <c r="N33" s="38"/>
      <c r="O33" s="38"/>
      <c r="P33" s="8"/>
    </row>
    <row r="34" spans="1:16" ht="15.75" x14ac:dyDescent="0.25">
      <c r="A34" s="4" t="s">
        <v>45</v>
      </c>
      <c r="B34" s="24" t="s">
        <v>46</v>
      </c>
      <c r="C34" s="24"/>
      <c r="D34" s="24"/>
      <c r="E34" s="38">
        <v>851.47</v>
      </c>
      <c r="F34" s="38">
        <f>SUM(E34/E38)</f>
        <v>0.56764666666666663</v>
      </c>
      <c r="G34" s="8">
        <f>SUM(E34/E37*100)</f>
        <v>4.2670370274597378</v>
      </c>
      <c r="H34" s="38"/>
      <c r="I34" s="38"/>
      <c r="J34" s="8"/>
      <c r="K34" s="38"/>
      <c r="L34" s="38"/>
      <c r="M34" s="8"/>
      <c r="N34" s="38"/>
      <c r="O34" s="38"/>
      <c r="P34" s="8"/>
    </row>
    <row r="35" spans="1:16" ht="15.75" x14ac:dyDescent="0.25">
      <c r="A35" s="4" t="s">
        <v>47</v>
      </c>
      <c r="B35" s="24" t="s">
        <v>48</v>
      </c>
      <c r="C35" s="24"/>
      <c r="D35" s="24"/>
      <c r="E35" s="38">
        <f>SUM(E9+E23+E28+E33+E34)</f>
        <v>17954.596000000005</v>
      </c>
      <c r="F35" s="38">
        <f>SUM(F9+F23+F28+F33+F34)</f>
        <v>11.969730666666667</v>
      </c>
      <c r="G35" s="8">
        <f>SUM(E35/E37*100)</f>
        <v>89.977246344651633</v>
      </c>
      <c r="H35" s="38">
        <f>SUM(H9+H23+H28+H33+H34)</f>
        <v>12153.326000000001</v>
      </c>
      <c r="I35" s="38">
        <f>SUM(I9+I23+I28+I33+I34)</f>
        <v>8.1022173333333338</v>
      </c>
      <c r="J35" s="8">
        <f>SUM(H35/H37*100)</f>
        <v>100</v>
      </c>
      <c r="K35" s="41">
        <f>SUM(K9+K23+K28+K33+K34)</f>
        <v>13242.52</v>
      </c>
      <c r="L35" s="41">
        <f>SUM(L9+L23+L28+L33+L34)</f>
        <v>13.797453583112796</v>
      </c>
      <c r="M35" s="8">
        <f>SUM(K35/K37*100)</f>
        <v>100</v>
      </c>
      <c r="N35" s="41">
        <f>SUM(N9+N23+N28+N33+N34)</f>
        <v>8431.9500000000007</v>
      </c>
      <c r="O35" s="41">
        <f>SUM(O9+O23+O28+O33+O34)</f>
        <v>8.6040306122448982</v>
      </c>
      <c r="P35" s="40">
        <f>SUM(N35/N37*100)</f>
        <v>100</v>
      </c>
    </row>
    <row r="36" spans="1:16" ht="15.75" x14ac:dyDescent="0.25">
      <c r="A36" s="4" t="s">
        <v>49</v>
      </c>
      <c r="B36" s="24" t="s">
        <v>50</v>
      </c>
      <c r="C36" s="24"/>
      <c r="D36" s="24"/>
      <c r="E36" s="38">
        <v>2000</v>
      </c>
      <c r="F36" s="38">
        <f>SUM(E36/E38)</f>
        <v>1.3333333333333333</v>
      </c>
      <c r="G36" s="8">
        <f>SUM(E36/E37*100)</f>
        <v>10.022753655348369</v>
      </c>
      <c r="H36" s="38"/>
      <c r="I36" s="38"/>
      <c r="J36" s="39"/>
      <c r="K36" s="38"/>
      <c r="L36" s="38"/>
      <c r="M36" s="8"/>
      <c r="N36" s="38"/>
      <c r="O36" s="38"/>
      <c r="P36" s="8"/>
    </row>
    <row r="37" spans="1:16" ht="61.5" customHeight="1" x14ac:dyDescent="0.25">
      <c r="A37" s="4" t="s">
        <v>51</v>
      </c>
      <c r="B37" s="29" t="s">
        <v>57</v>
      </c>
      <c r="C37" s="29"/>
      <c r="D37" s="29"/>
      <c r="E37" s="54">
        <f>SUM(E35:E36)</f>
        <v>19954.596000000005</v>
      </c>
      <c r="F37" s="55"/>
      <c r="G37" s="56"/>
      <c r="H37" s="54">
        <f>SUM(H35:H36)</f>
        <v>12153.326000000001</v>
      </c>
      <c r="I37" s="55"/>
      <c r="J37" s="56"/>
      <c r="K37" s="30">
        <f>SUM(K35+K36)</f>
        <v>13242.52</v>
      </c>
      <c r="L37" s="31"/>
      <c r="M37" s="32"/>
      <c r="N37" s="30">
        <f>SUM(N35+N36)</f>
        <v>8431.9500000000007</v>
      </c>
      <c r="O37" s="31"/>
      <c r="P37" s="32"/>
    </row>
    <row r="38" spans="1:16" ht="15.75" x14ac:dyDescent="0.25">
      <c r="A38" s="4" t="s">
        <v>53</v>
      </c>
      <c r="B38" s="5" t="s">
        <v>52</v>
      </c>
      <c r="C38" s="5"/>
      <c r="D38" s="5"/>
      <c r="E38" s="57">
        <v>1500</v>
      </c>
      <c r="F38" s="58"/>
      <c r="G38" s="59"/>
      <c r="H38" s="57">
        <v>1500</v>
      </c>
      <c r="I38" s="58"/>
      <c r="J38" s="59"/>
      <c r="K38" s="57">
        <v>959.78</v>
      </c>
      <c r="L38" s="58"/>
      <c r="M38" s="59"/>
      <c r="N38" s="57">
        <v>980</v>
      </c>
      <c r="O38" s="58"/>
      <c r="P38" s="59"/>
    </row>
    <row r="39" spans="1:16" ht="45.75" customHeight="1" x14ac:dyDescent="0.25">
      <c r="A39" s="6" t="s">
        <v>54</v>
      </c>
      <c r="B39" s="29" t="s">
        <v>55</v>
      </c>
      <c r="C39" s="29"/>
      <c r="D39" s="29"/>
      <c r="E39" s="54">
        <f>SUM(E37/E38)</f>
        <v>13.303064000000003</v>
      </c>
      <c r="F39" s="55"/>
      <c r="G39" s="56"/>
      <c r="H39" s="54">
        <f>SUM(H37/H38)</f>
        <v>8.1022173333333338</v>
      </c>
      <c r="I39" s="55"/>
      <c r="J39" s="56"/>
      <c r="K39" s="30">
        <f>SUM(K37/K38)</f>
        <v>13.797453583112798</v>
      </c>
      <c r="L39" s="31"/>
      <c r="M39" s="32"/>
      <c r="N39" s="30">
        <f>SUM(N37/N38)</f>
        <v>8.6040306122448982</v>
      </c>
      <c r="O39" s="31"/>
      <c r="P39" s="32"/>
    </row>
    <row r="40" spans="1:16" ht="45.75" customHeight="1" x14ac:dyDescent="0.25">
      <c r="A40" s="6" t="s">
        <v>56</v>
      </c>
      <c r="B40" s="29" t="s">
        <v>63</v>
      </c>
      <c r="C40" s="29"/>
      <c r="D40" s="29"/>
      <c r="E40" s="30">
        <f>SUM(E39*0.2)</f>
        <v>2.6606128000000009</v>
      </c>
      <c r="F40" s="31"/>
      <c r="G40" s="32"/>
      <c r="H40" s="30">
        <f>SUM(H39*0.2)</f>
        <v>1.6204434666666669</v>
      </c>
      <c r="I40" s="31"/>
      <c r="J40" s="32"/>
      <c r="K40" s="60">
        <f>SUM(K39*0.2)</f>
        <v>2.75949071662256</v>
      </c>
      <c r="L40" s="60"/>
      <c r="M40" s="60"/>
      <c r="N40" s="60">
        <f>SUM(N39*0.2)</f>
        <v>1.7208061224489797</v>
      </c>
      <c r="O40" s="60"/>
      <c r="P40" s="60"/>
    </row>
    <row r="41" spans="1:16" ht="45.75" customHeight="1" x14ac:dyDescent="0.25">
      <c r="A41" s="6" t="s">
        <v>62</v>
      </c>
      <c r="B41" s="29" t="s">
        <v>64</v>
      </c>
      <c r="C41" s="29"/>
      <c r="D41" s="29"/>
      <c r="E41" s="30">
        <f>SUM(E39:G40)</f>
        <v>15.963676800000004</v>
      </c>
      <c r="F41" s="31"/>
      <c r="G41" s="32"/>
      <c r="H41" s="30">
        <f>SUM(H39:J40)</f>
        <v>9.7226607999999999</v>
      </c>
      <c r="I41" s="31"/>
      <c r="J41" s="32"/>
      <c r="K41" s="60">
        <f>SUM(K39:M40)</f>
        <v>16.556944299735356</v>
      </c>
      <c r="L41" s="60"/>
      <c r="M41" s="60"/>
      <c r="N41" s="60">
        <f>SUM(N39:P40)</f>
        <v>10.324836734693879</v>
      </c>
      <c r="O41" s="60"/>
      <c r="P41" s="60"/>
    </row>
    <row r="43" spans="1:16" ht="18.75" x14ac:dyDescent="0.25">
      <c r="A43" s="37" t="s">
        <v>66</v>
      </c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</row>
    <row r="45" spans="1:16" ht="117" customHeight="1" x14ac:dyDescent="0.25">
      <c r="A45" s="36"/>
      <c r="B45" s="36"/>
      <c r="C45" s="36"/>
      <c r="D45" s="36"/>
    </row>
  </sheetData>
  <mergeCells count="66">
    <mergeCell ref="B41:D41"/>
    <mergeCell ref="E41:G41"/>
    <mergeCell ref="H41:J41"/>
    <mergeCell ref="K40:M40"/>
    <mergeCell ref="N40:P40"/>
    <mergeCell ref="K41:M41"/>
    <mergeCell ref="N41:P41"/>
    <mergeCell ref="O1:P1"/>
    <mergeCell ref="A2:P2"/>
    <mergeCell ref="A3:P3"/>
    <mergeCell ref="A4:P4"/>
    <mergeCell ref="O5:P5"/>
    <mergeCell ref="A6:A7"/>
    <mergeCell ref="B6:D7"/>
    <mergeCell ref="E6:G6"/>
    <mergeCell ref="H6:J6"/>
    <mergeCell ref="K6:M6"/>
    <mergeCell ref="B12:D12"/>
    <mergeCell ref="B13:D13"/>
    <mergeCell ref="B14:D14"/>
    <mergeCell ref="B15:D15"/>
    <mergeCell ref="B16:D16"/>
    <mergeCell ref="N6:P6"/>
    <mergeCell ref="B8:D8"/>
    <mergeCell ref="B9:D9"/>
    <mergeCell ref="B10:D10"/>
    <mergeCell ref="B11:D11"/>
    <mergeCell ref="B22:D22"/>
    <mergeCell ref="B23:D23"/>
    <mergeCell ref="B24:D24"/>
    <mergeCell ref="B25:D25"/>
    <mergeCell ref="B26:D26"/>
    <mergeCell ref="B17:D17"/>
    <mergeCell ref="B18:D18"/>
    <mergeCell ref="B19:D19"/>
    <mergeCell ref="B20:D20"/>
    <mergeCell ref="B21:D21"/>
    <mergeCell ref="B32:D32"/>
    <mergeCell ref="B33:D33"/>
    <mergeCell ref="B34:D34"/>
    <mergeCell ref="B35:D35"/>
    <mergeCell ref="B36:D36"/>
    <mergeCell ref="B27:D27"/>
    <mergeCell ref="B28:D28"/>
    <mergeCell ref="B29:D29"/>
    <mergeCell ref="B30:D30"/>
    <mergeCell ref="B31:D31"/>
    <mergeCell ref="B37:D37"/>
    <mergeCell ref="E37:G37"/>
    <mergeCell ref="H37:J37"/>
    <mergeCell ref="K37:M37"/>
    <mergeCell ref="N37:P37"/>
    <mergeCell ref="E38:G38"/>
    <mergeCell ref="H38:J38"/>
    <mergeCell ref="K38:M38"/>
    <mergeCell ref="N38:P38"/>
    <mergeCell ref="A45:D45"/>
    <mergeCell ref="B39:D39"/>
    <mergeCell ref="E39:G39"/>
    <mergeCell ref="H39:J39"/>
    <mergeCell ref="K39:M39"/>
    <mergeCell ref="N39:P39"/>
    <mergeCell ref="A43:P43"/>
    <mergeCell ref="B40:D40"/>
    <mergeCell ref="E40:G40"/>
    <mergeCell ref="H40:J40"/>
  </mergeCells>
  <pageMargins left="0.7" right="0.7" top="0.75" bottom="0.75" header="0.3" footer="0.3"/>
  <pageSetup paperSize="9" scale="4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1</vt:i4>
      </vt:variant>
    </vt:vector>
  </HeadingPairs>
  <TitlesOfParts>
    <vt:vector size="3" baseType="lpstr">
      <vt:lpstr>структура тарифу 2021</vt:lpstr>
      <vt:lpstr>структура діючого тарифу</vt:lpstr>
      <vt:lpstr>'структура тарифу 2021'!Область_друку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Oleksandra</dc:creator>
  <cp:lastModifiedBy>Oleksandra</cp:lastModifiedBy>
  <cp:lastPrinted>2021-01-04T08:24:42Z</cp:lastPrinted>
  <dcterms:created xsi:type="dcterms:W3CDTF">2020-10-26T09:47:20Z</dcterms:created>
  <dcterms:modified xsi:type="dcterms:W3CDTF">2021-01-06T06:28:03Z</dcterms:modified>
</cp:coreProperties>
</file>